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BİLANÇO" sheetId="1" r:id="rId1"/>
  </sheets>
  <definedNames>
    <definedName name="_xlnm.Print_Area" localSheetId="0">'BİLANÇO'!$B$1:$N$56</definedName>
  </definedNames>
  <calcPr fullCalcOnLoad="1"/>
</workbook>
</file>

<file path=xl/sharedStrings.xml><?xml version="1.0" encoding="utf-8"?>
<sst xmlns="http://schemas.openxmlformats.org/spreadsheetml/2006/main" count="124" uniqueCount="101">
  <si>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</si>
  <si>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EK-A</t>
  </si>
  <si>
    <t xml:space="preserve">BANKALAR </t>
  </si>
  <si>
    <t xml:space="preserve">TİCARİ BORÇLAR </t>
  </si>
  <si>
    <t xml:space="preserve">ALINAN DEPOZİTO VE TEMİNATLAR </t>
  </si>
  <si>
    <t xml:space="preserve">REPO - FON - POS </t>
  </si>
  <si>
    <t xml:space="preserve">FONLAR </t>
  </si>
  <si>
    <t xml:space="preserve">ALACAKLAR </t>
  </si>
  <si>
    <t>ÖDENECEK VERGİ VE DİĞER YÜKÜMLÜLÜKLER</t>
  </si>
  <si>
    <t xml:space="preserve">GELİR TAHAKKUKULARI </t>
  </si>
  <si>
    <t xml:space="preserve">GİDERLER </t>
  </si>
  <si>
    <t>TAHSİLATLAR</t>
  </si>
  <si>
    <t xml:space="preserve">75.PARSEL ESTON ÇAMLIEVLER SİTESİ </t>
  </si>
  <si>
    <t>DİĞER ÇEŞİTLİ BORÇLAR</t>
  </si>
  <si>
    <t>%</t>
  </si>
  <si>
    <r>
      <t>KASA</t>
    </r>
    <r>
      <rPr>
        <sz val="10"/>
        <rFont val="Arial"/>
        <family val="2"/>
      </rPr>
      <t xml:space="preserve"> …………………………………………………</t>
    </r>
  </si>
  <si>
    <t>Akbank Pos………………………………………….</t>
  </si>
  <si>
    <t>Akbank Kıdem Tazminatı Fon Hesabı ……………</t>
  </si>
  <si>
    <t>Dairelerden Alacaklar ………………………………</t>
  </si>
  <si>
    <t>Personel Giderleri …………………………………..</t>
  </si>
  <si>
    <t>Temizlik Giderleri ……………………………………</t>
  </si>
  <si>
    <t>Elektrik Giderleri ……………………………………</t>
  </si>
  <si>
    <t>Doğalgaz Giderleri …………………………………</t>
  </si>
  <si>
    <t>Su Giderleri (Teknik,Yönetim,Personel,vs)………</t>
  </si>
  <si>
    <t>Bakım Onarım Giderleri ……………………………</t>
  </si>
  <si>
    <t>Su Arıtma ve Su Deposu Temizleme Giderleri ….</t>
  </si>
  <si>
    <t>Bahçe Sulama Pompaları ve Basınç Tankı  Gid…</t>
  </si>
  <si>
    <t>Bahçe Giderleri ……………………………………..</t>
  </si>
  <si>
    <t>Telefon+FaxGiderleri ……………………………….</t>
  </si>
  <si>
    <t>İlaçlama Giderleri ……………………………………</t>
  </si>
  <si>
    <t>Büro Kırtasiye,Bilgisayar Tamir Bakım …………..</t>
  </si>
  <si>
    <t>Deprem Evi  Malzm. ve Personel Gid…………….</t>
  </si>
  <si>
    <t>Avukatlık ve Dava İcra Giderleri ……………………</t>
  </si>
  <si>
    <t>Banka Masraf Giderleri …………………………….</t>
  </si>
  <si>
    <t>Yönetim-Posta Nakl.,Temsil Ağırl.-Yol  Gid………</t>
  </si>
  <si>
    <t>Omak Asansör Ltd.Şti.……………………………..</t>
  </si>
  <si>
    <t>Diğer Muhtelif Satıcılar……………………………..</t>
  </si>
  <si>
    <t>Büfe Depoziti ……………………………………….</t>
  </si>
  <si>
    <t>Ogs ve 3.Kapı Depozitoları ………………………..</t>
  </si>
  <si>
    <t>Kıdem Tazminatı Fonu …………………………….</t>
  </si>
  <si>
    <t>Aidat Tahakkukları …………………………………</t>
  </si>
  <si>
    <t>Otop.Kat.Payı ………………………………………</t>
  </si>
  <si>
    <t>Tenis Katılım Payı …………………………………</t>
  </si>
  <si>
    <t>Gecikme Tazminatı Tahakkukları …………………</t>
  </si>
  <si>
    <t>Kesin Hesap Tahsilatları ……………………………</t>
  </si>
  <si>
    <t>Otopark Katılım Payı ……………………………….</t>
  </si>
  <si>
    <t>Kira Katılım Payları …………………………………</t>
  </si>
  <si>
    <t>Tenis Sahası Katılım Payları ………………………</t>
  </si>
  <si>
    <t>Deprem Evi Katılım Payı …………………………..</t>
  </si>
  <si>
    <t>Deprem Evi Maç Katılım Payı………………………</t>
  </si>
  <si>
    <t>Gecikme Tazminatı Tahsilatları ……………………</t>
  </si>
  <si>
    <t>Banka Fon Gelirleri …………………………………</t>
  </si>
  <si>
    <t>Kredi Kartı Komisyon Tahsilatları …………………</t>
  </si>
  <si>
    <t>76 Parsel Katılım Payı………………………………</t>
  </si>
  <si>
    <t>TAHSİLATLAR (GELİRLER)………………………</t>
  </si>
  <si>
    <t>GİDERLER …………………………………………</t>
  </si>
  <si>
    <t>GELİR GİDER FARKI (-)……………………………</t>
  </si>
  <si>
    <t>S.G.K. + Gel.Vergi.+Damga Verg.+Send.Aidatı…</t>
  </si>
  <si>
    <t>Denizbank Bankamatik Kira Bedeli………………..</t>
  </si>
  <si>
    <t>Takipteki Alacaklar …………………………………</t>
  </si>
  <si>
    <t>Kamera Giderleri ………………………………….</t>
  </si>
  <si>
    <t>Akbank Vadeli Mevduat Hesabı ……………………</t>
  </si>
  <si>
    <t>Bariyer Kolu ve Kart Okuyucu Giderleri ………….</t>
  </si>
  <si>
    <t>Sigorta Hasar Giderleri  Giderleri ………………..</t>
  </si>
  <si>
    <t>4.(Açık) Otopark Kira ve Bakım Bedeli …………..</t>
  </si>
  <si>
    <t>Personel Maaşları ……………………………………</t>
  </si>
  <si>
    <t>Bahçe Dizayn Karşılık Ayrılması…………………..</t>
  </si>
  <si>
    <t>Takipteki Alacak Tahakkukuları……………………</t>
  </si>
  <si>
    <t>Reklam Katılım Payları …………………………….</t>
  </si>
  <si>
    <t>İşyerleri Katılım Payları …………………………….</t>
  </si>
  <si>
    <t>Halı Saha Maç Katılım Payları ……………………..</t>
  </si>
  <si>
    <t>Çocuk Bahçesi Büyütme ve Bakım Çalışm. Gid...</t>
  </si>
  <si>
    <t>Bahçe Piknik Masası+Bank+Şemsiye  Gid………</t>
  </si>
  <si>
    <t>Kapalı Otopark İzolasyon Elektr.Bakım Gid.……..</t>
  </si>
  <si>
    <t>İgdaş A.Ş…………. ……………………...…..……</t>
  </si>
  <si>
    <t>İşmont İş Elbiseleri………………………………….</t>
  </si>
  <si>
    <t>Basket Sahası Giderleri……………………………</t>
  </si>
  <si>
    <t>Aidat Tahsilatları …………………………………….</t>
  </si>
  <si>
    <t>Asansör Kullandırma Tahsilatları ………………….</t>
  </si>
  <si>
    <t>76 Parsel 4.Otopark Kira Karşlığı Kat. Payı ……..</t>
  </si>
  <si>
    <t>Sigorta Hasar ve Diğer Çeşitli Kat.Payları ……….</t>
  </si>
  <si>
    <t>Akbank Bağışı……………………………………….</t>
  </si>
  <si>
    <t>Demirbaş Malzeme Giderleri ………….</t>
  </si>
  <si>
    <t>4.(Açık) Otopark ve WC Bakım-Onarım Giderleri…</t>
  </si>
  <si>
    <t>Blok Gid. (Elektrik,Asansör aylık bakım, Onarım)…</t>
  </si>
  <si>
    <t>Açık Otopark Güvelik Mobu Yapılması Giderleri</t>
  </si>
  <si>
    <t>Aesaş Elektrik ………………………………………</t>
  </si>
  <si>
    <t>Deprem Evi  Katılım Tahakkukları ………………..</t>
  </si>
  <si>
    <t>GELİR GİDER FARKI (-)………………………….</t>
  </si>
  <si>
    <t xml:space="preserve">       PASİF(TL)</t>
  </si>
  <si>
    <t xml:space="preserve">Dahili Telefon (Diafon) Avansları </t>
  </si>
  <si>
    <t xml:space="preserve">AKTİF(TL)                                                                                                     KARŞILAŞTIRMALI  HESAP ÖZETİ ( 18.05.2013.- 30.11.2015 )   </t>
  </si>
  <si>
    <t>Yangın Merdiven Üst.Saç Membranla Kapatılması.</t>
  </si>
  <si>
    <t>B2 Blok Giriş Üstlerine Sundurma Yapılması ………</t>
  </si>
  <si>
    <t xml:space="preserve">Çatı Asansör Kule Yan Duvarlarının Kumlu Membranla </t>
  </si>
  <si>
    <t>Yazlık ve Kışlık Kafe WC'lerinin Yeniden Yapılması ...</t>
  </si>
  <si>
    <t>Sarıçam Blok Hobi+Kütüphane Odası Giderleri…….</t>
  </si>
  <si>
    <t>Ortak Alan Sigorta Giderleri ………………………..</t>
  </si>
  <si>
    <t>Deprem Evi D-Smart Digitürk-Tivibu Gideri ………</t>
  </si>
  <si>
    <t>Personel Avansları  …………………………………</t>
  </si>
  <si>
    <t>Bilboard Katılım Payı Tahak……………………….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</si>
</sst>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%0.00"/>
    <numFmt numFmtId="187" formatCode="%0.0"/>
    <numFmt numFmtId="188" formatCode="%0."/>
    <numFmt numFmtId="189" formatCode="%0"/>
    <numFmt numFmtId="190" formatCode="0.00;[Red]0.00"/>
    <numFmt numFmtId="191" formatCode="0.00_ ;[Red]\-0.00\ "/>
    <numFmt numFmtId="192" formatCode="#,##0.00_ ;[Red]\-#,##0.00\ 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hair"/>
      <bottom style="hair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hair"/>
      <bottom style="hair"/>
    </border>
    <border>
      <left style="medium"/>
      <right style="thick"/>
      <top>
        <color indexed="63"/>
      </top>
      <bottom style="hair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ck"/>
      <top style="hair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hair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33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0" fillId="33" borderId="0" xfId="0" applyNumberFormat="1" applyFont="1" applyFill="1" applyBorder="1" applyAlignment="1" applyProtection="1">
      <alignment/>
      <protection locked="0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/>
    </xf>
    <xf numFmtId="189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187" fontId="11" fillId="33" borderId="16" xfId="0" applyNumberFormat="1" applyFont="1" applyFill="1" applyBorder="1" applyAlignment="1" applyProtection="1">
      <alignment horizontal="center" vertical="center"/>
      <protection locked="0"/>
    </xf>
    <xf numFmtId="187" fontId="11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5" borderId="18" xfId="0" applyNumberFormat="1" applyFont="1" applyFill="1" applyBorder="1" applyAlignment="1" applyProtection="1">
      <alignment/>
      <protection locked="0"/>
    </xf>
    <xf numFmtId="4" fontId="7" fillId="35" borderId="18" xfId="0" applyNumberFormat="1" applyFont="1" applyFill="1" applyBorder="1" applyAlignment="1">
      <alignment/>
    </xf>
    <xf numFmtId="4" fontId="8" fillId="35" borderId="19" xfId="0" applyNumberFormat="1" applyFont="1" applyFill="1" applyBorder="1" applyAlignment="1" applyProtection="1">
      <alignment/>
      <protection locked="0"/>
    </xf>
    <xf numFmtId="4" fontId="8" fillId="35" borderId="18" xfId="0" applyNumberFormat="1" applyFont="1" applyFill="1" applyBorder="1" applyAlignment="1" applyProtection="1">
      <alignment/>
      <protection locked="0"/>
    </xf>
    <xf numFmtId="4" fontId="8" fillId="35" borderId="16" xfId="0" applyNumberFormat="1" applyFont="1" applyFill="1" applyBorder="1" applyAlignment="1">
      <alignment horizontal="right"/>
    </xf>
    <xf numFmtId="4" fontId="9" fillId="35" borderId="16" xfId="0" applyNumberFormat="1" applyFont="1" applyFill="1" applyBorder="1" applyAlignment="1" applyProtection="1">
      <alignment/>
      <protection locked="0"/>
    </xf>
    <xf numFmtId="4" fontId="8" fillId="35" borderId="18" xfId="0" applyNumberFormat="1" applyFont="1" applyFill="1" applyBorder="1" applyAlignment="1">
      <alignment/>
    </xf>
    <xf numFmtId="4" fontId="7" fillId="35" borderId="20" xfId="0" applyNumberFormat="1" applyFont="1" applyFill="1" applyBorder="1" applyAlignment="1">
      <alignment horizontal="right"/>
    </xf>
    <xf numFmtId="4" fontId="9" fillId="35" borderId="16" xfId="0" applyNumberFormat="1" applyFont="1" applyFill="1" applyBorder="1" applyAlignment="1">
      <alignment/>
    </xf>
    <xf numFmtId="187" fontId="12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/>
    </xf>
    <xf numFmtId="4" fontId="7" fillId="35" borderId="16" xfId="0" applyNumberFormat="1" applyFont="1" applyFill="1" applyBorder="1" applyAlignment="1">
      <alignment horizontal="right"/>
    </xf>
    <xf numFmtId="4" fontId="0" fillId="35" borderId="16" xfId="0" applyNumberFormat="1" applyFont="1" applyFill="1" applyBorder="1" applyAlignment="1" applyProtection="1">
      <alignment/>
      <protection locked="0"/>
    </xf>
    <xf numFmtId="4" fontId="0" fillId="35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8" fillId="35" borderId="20" xfId="0" applyNumberFormat="1" applyFont="1" applyFill="1" applyBorder="1" applyAlignment="1" applyProtection="1">
      <alignment/>
      <protection locked="0"/>
    </xf>
    <xf numFmtId="4" fontId="8" fillId="35" borderId="16" xfId="0" applyNumberFormat="1" applyFont="1" applyFill="1" applyBorder="1" applyAlignment="1" applyProtection="1">
      <alignment/>
      <protection locked="0"/>
    </xf>
    <xf numFmtId="4" fontId="8" fillId="35" borderId="16" xfId="0" applyNumberFormat="1" applyFont="1" applyFill="1" applyBorder="1" applyAlignment="1">
      <alignment/>
    </xf>
    <xf numFmtId="4" fontId="7" fillId="35" borderId="16" xfId="0" applyNumberFormat="1" applyFont="1" applyFill="1" applyBorder="1" applyAlignment="1">
      <alignment/>
    </xf>
    <xf numFmtId="0" fontId="4" fillId="36" borderId="21" xfId="0" applyFont="1" applyFill="1" applyBorder="1" applyAlignment="1">
      <alignment/>
    </xf>
    <xf numFmtId="4" fontId="7" fillId="36" borderId="21" xfId="0" applyNumberFormat="1" applyFont="1" applyFill="1" applyBorder="1" applyAlignment="1">
      <alignment/>
    </xf>
    <xf numFmtId="4" fontId="0" fillId="36" borderId="21" xfId="0" applyNumberFormat="1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7" fillId="36" borderId="21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187" fontId="11" fillId="33" borderId="23" xfId="0" applyNumberFormat="1" applyFont="1" applyFill="1" applyBorder="1" applyAlignment="1" applyProtection="1">
      <alignment horizontal="center" vertical="center"/>
      <protection locked="0"/>
    </xf>
    <xf numFmtId="189" fontId="11" fillId="33" borderId="23" xfId="0" applyNumberFormat="1" applyFont="1" applyFill="1" applyBorder="1" applyAlignment="1" applyProtection="1">
      <alignment horizontal="center" vertical="center"/>
      <protection locked="0"/>
    </xf>
    <xf numFmtId="187" fontId="12" fillId="33" borderId="23" xfId="0" applyNumberFormat="1" applyFont="1" applyFill="1" applyBorder="1" applyAlignment="1" applyProtection="1">
      <alignment horizontal="center" vertical="center"/>
      <protection locked="0"/>
    </xf>
    <xf numFmtId="187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>
      <alignment/>
    </xf>
    <xf numFmtId="4" fontId="9" fillId="35" borderId="20" xfId="0" applyNumberFormat="1" applyFont="1" applyFill="1" applyBorder="1" applyAlignment="1" applyProtection="1">
      <alignment/>
      <protection locked="0"/>
    </xf>
    <xf numFmtId="0" fontId="4" fillId="35" borderId="0" xfId="0" applyFont="1" applyFill="1" applyAlignment="1">
      <alignment/>
    </xf>
    <xf numFmtId="0" fontId="7" fillId="0" borderId="25" xfId="0" applyFont="1" applyBorder="1" applyAlignment="1">
      <alignment/>
    </xf>
    <xf numFmtId="4" fontId="9" fillId="35" borderId="0" xfId="0" applyNumberFormat="1" applyFont="1" applyFill="1" applyBorder="1" applyAlignment="1" applyProtection="1">
      <alignment/>
      <protection locked="0"/>
    </xf>
    <xf numFmtId="4" fontId="7" fillId="0" borderId="26" xfId="0" applyNumberFormat="1" applyFont="1" applyBorder="1" applyAlignment="1">
      <alignment/>
    </xf>
    <xf numFmtId="0" fontId="0" fillId="37" borderId="21" xfId="0" applyFont="1" applyFill="1" applyBorder="1" applyAlignment="1">
      <alignment/>
    </xf>
    <xf numFmtId="4" fontId="9" fillId="35" borderId="27" xfId="0" applyNumberFormat="1" applyFont="1" applyFill="1" applyBorder="1" applyAlignment="1">
      <alignment/>
    </xf>
    <xf numFmtId="4" fontId="8" fillId="35" borderId="27" xfId="0" applyNumberFormat="1" applyFont="1" applyFill="1" applyBorder="1" applyAlignment="1">
      <alignment horizontal="right"/>
    </xf>
    <xf numFmtId="4" fontId="9" fillId="35" borderId="27" xfId="0" applyNumberFormat="1" applyFont="1" applyFill="1" applyBorder="1" applyAlignment="1" applyProtection="1">
      <alignment/>
      <protection locked="0"/>
    </xf>
    <xf numFmtId="4" fontId="7" fillId="35" borderId="27" xfId="0" applyNumberFormat="1" applyFont="1" applyFill="1" applyBorder="1" applyAlignment="1">
      <alignment horizontal="right"/>
    </xf>
    <xf numFmtId="4" fontId="0" fillId="35" borderId="27" xfId="0" applyNumberFormat="1" applyFont="1" applyFill="1" applyBorder="1" applyAlignment="1">
      <alignment/>
    </xf>
    <xf numFmtId="4" fontId="9" fillId="35" borderId="28" xfId="0" applyNumberFormat="1" applyFont="1" applyFill="1" applyBorder="1" applyAlignment="1" applyProtection="1">
      <alignment/>
      <protection locked="0"/>
    </xf>
    <xf numFmtId="4" fontId="7" fillId="0" borderId="29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1" fillId="0" borderId="32" xfId="0" applyFont="1" applyBorder="1" applyAlignment="1">
      <alignment/>
    </xf>
    <xf numFmtId="4" fontId="10" fillId="0" borderId="33" xfId="0" applyNumberFormat="1" applyFont="1" applyBorder="1" applyAlignment="1">
      <alignment horizontal="center"/>
    </xf>
    <xf numFmtId="4" fontId="7" fillId="35" borderId="34" xfId="0" applyNumberFormat="1" applyFont="1" applyFill="1" applyBorder="1" applyAlignment="1">
      <alignment horizontal="right"/>
    </xf>
    <xf numFmtId="4" fontId="0" fillId="35" borderId="28" xfId="0" applyNumberFormat="1" applyFont="1" applyFill="1" applyBorder="1" applyAlignment="1">
      <alignment horizontal="right"/>
    </xf>
    <xf numFmtId="4" fontId="9" fillId="35" borderId="35" xfId="0" applyNumberFormat="1" applyFont="1" applyFill="1" applyBorder="1" applyAlignment="1" applyProtection="1">
      <alignment/>
      <protection locked="0"/>
    </xf>
    <xf numFmtId="187" fontId="11" fillId="33" borderId="36" xfId="0" applyNumberFormat="1" applyFont="1" applyFill="1" applyBorder="1" applyAlignment="1" applyProtection="1">
      <alignment horizontal="center" vertical="center"/>
      <protection locked="0"/>
    </xf>
    <xf numFmtId="4" fontId="9" fillId="35" borderId="37" xfId="0" applyNumberFormat="1" applyFont="1" applyFill="1" applyBorder="1" applyAlignment="1" applyProtection="1">
      <alignment/>
      <protection locked="0"/>
    </xf>
    <xf numFmtId="0" fontId="3" fillId="33" borderId="38" xfId="0" applyFont="1" applyFill="1" applyBorder="1" applyAlignment="1">
      <alignment horizontal="center"/>
    </xf>
    <xf numFmtId="4" fontId="7" fillId="35" borderId="39" xfId="0" applyNumberFormat="1" applyFont="1" applyFill="1" applyBorder="1" applyAlignment="1">
      <alignment horizontal="right"/>
    </xf>
    <xf numFmtId="4" fontId="9" fillId="35" borderId="16" xfId="0" applyNumberFormat="1" applyFont="1" applyFill="1" applyBorder="1" applyAlignment="1" applyProtection="1">
      <alignment horizontal="right"/>
      <protection locked="0"/>
    </xf>
    <xf numFmtId="4" fontId="7" fillId="0" borderId="40" xfId="0" applyNumberFormat="1" applyFont="1" applyBorder="1" applyAlignment="1">
      <alignment/>
    </xf>
    <xf numFmtId="4" fontId="9" fillId="35" borderId="41" xfId="0" applyNumberFormat="1" applyFont="1" applyFill="1" applyBorder="1" applyAlignment="1" applyProtection="1">
      <alignment/>
      <protection locked="0"/>
    </xf>
    <xf numFmtId="4" fontId="0" fillId="35" borderId="18" xfId="0" applyNumberFormat="1" applyFont="1" applyFill="1" applyBorder="1" applyAlignment="1" applyProtection="1">
      <alignment/>
      <protection locked="0"/>
    </xf>
    <xf numFmtId="4" fontId="9" fillId="35" borderId="1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 vertical="center" textRotation="180"/>
    </xf>
    <xf numFmtId="0" fontId="2" fillId="0" borderId="11" xfId="0" applyFont="1" applyBorder="1" applyAlignment="1">
      <alignment horizontal="right"/>
    </xf>
    <xf numFmtId="4" fontId="2" fillId="34" borderId="42" xfId="0" applyNumberFormat="1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34" borderId="0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PageLayoutView="0" workbookViewId="0" topLeftCell="B1">
      <selection activeCell="I34" sqref="I34:I35"/>
    </sheetView>
  </sheetViews>
  <sheetFormatPr defaultColWidth="9.140625" defaultRowHeight="12.75"/>
  <cols>
    <col min="1" max="1" width="8.140625" style="1" hidden="1" customWidth="1"/>
    <col min="2" max="2" width="50.7109375" style="1" customWidth="1"/>
    <col min="3" max="3" width="11.8515625" style="1" customWidth="1"/>
    <col min="4" max="4" width="7.7109375" style="37" customWidth="1"/>
    <col min="5" max="5" width="11.8515625" style="1" customWidth="1"/>
    <col min="6" max="6" width="7.7109375" style="37" customWidth="1"/>
    <col min="7" max="7" width="11.8515625" style="1" customWidth="1"/>
    <col min="8" max="8" width="0.71875" style="1" customWidth="1"/>
    <col min="9" max="9" width="50.7109375" style="1" customWidth="1"/>
    <col min="10" max="10" width="11.8515625" style="1" customWidth="1"/>
    <col min="11" max="11" width="7.7109375" style="37" customWidth="1"/>
    <col min="12" max="12" width="11.8515625" style="1" customWidth="1"/>
    <col min="13" max="13" width="7.7109375" style="37" customWidth="1"/>
    <col min="14" max="14" width="11.8515625" style="1" customWidth="1"/>
    <col min="15" max="15" width="11.28125" style="1" bestFit="1" customWidth="1"/>
    <col min="16" max="16" width="10.140625" style="1" bestFit="1" customWidth="1"/>
    <col min="17" max="16384" width="9.140625" style="1" customWidth="1"/>
  </cols>
  <sheetData>
    <row r="1" spans="1:14" ht="15.75" customHeight="1" thickBot="1">
      <c r="A1" s="83"/>
      <c r="B1" s="84" t="s">
        <v>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6.5" thickTop="1">
      <c r="A2" s="83"/>
      <c r="B2" s="85" t="s">
        <v>12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22" ht="18.75" customHeight="1" thickBot="1">
      <c r="A3" s="83"/>
      <c r="B3" s="4" t="s">
        <v>91</v>
      </c>
      <c r="C3" s="5"/>
      <c r="D3" s="16"/>
      <c r="E3" s="5"/>
      <c r="F3" s="16"/>
      <c r="G3" s="5"/>
      <c r="H3" s="6"/>
      <c r="I3" s="6"/>
      <c r="J3" s="6"/>
      <c r="K3" s="18"/>
      <c r="L3" s="6"/>
      <c r="M3" s="90" t="s">
        <v>89</v>
      </c>
      <c r="N3" s="91"/>
      <c r="P3" s="88"/>
      <c r="Q3" s="88"/>
      <c r="R3" s="88"/>
      <c r="S3" s="88"/>
      <c r="T3" s="88"/>
      <c r="U3" s="88"/>
      <c r="V3" s="88"/>
    </row>
    <row r="4" spans="1:14" ht="18" customHeight="1" thickBot="1" thickTop="1">
      <c r="A4" s="83"/>
      <c r="B4" s="7"/>
      <c r="C4" s="14">
        <v>2013</v>
      </c>
      <c r="D4" s="47" t="s">
        <v>14</v>
      </c>
      <c r="E4" s="14">
        <v>2014</v>
      </c>
      <c r="F4" s="47" t="s">
        <v>14</v>
      </c>
      <c r="G4" s="15">
        <v>2015</v>
      </c>
      <c r="H4" s="42"/>
      <c r="I4" s="19"/>
      <c r="J4" s="14">
        <v>2013</v>
      </c>
      <c r="K4" s="20" t="s">
        <v>14</v>
      </c>
      <c r="L4" s="14">
        <v>2014</v>
      </c>
      <c r="M4" s="20" t="s">
        <v>14</v>
      </c>
      <c r="N4" s="76">
        <v>2015</v>
      </c>
    </row>
    <row r="5" spans="1:14" ht="12.75" customHeight="1">
      <c r="A5" s="83"/>
      <c r="B5" s="8" t="s">
        <v>15</v>
      </c>
      <c r="C5" s="38">
        <v>1208.06</v>
      </c>
      <c r="D5" s="50">
        <f>(E5-C5)/C5</f>
        <v>7.217033922156185</v>
      </c>
      <c r="E5" s="25">
        <v>9926.67</v>
      </c>
      <c r="F5" s="50">
        <f>(G5-E5)/E5</f>
        <v>-0.9534959860658208</v>
      </c>
      <c r="G5" s="25">
        <v>461.63</v>
      </c>
      <c r="H5" s="43"/>
      <c r="I5" s="8" t="s">
        <v>13</v>
      </c>
      <c r="J5" s="71">
        <f>SUM(J6:J8)</f>
        <v>8750</v>
      </c>
      <c r="K5" s="32">
        <f>(L5-J5)/J5</f>
        <v>-0.4198857142857143</v>
      </c>
      <c r="L5" s="77">
        <f>SUM(L6:L8)</f>
        <v>5076</v>
      </c>
      <c r="M5" s="50">
        <f>(N5-L5)/L5</f>
        <v>11.663514578408195</v>
      </c>
      <c r="N5" s="77">
        <f>SUM(N6:N12)</f>
        <v>64280</v>
      </c>
    </row>
    <row r="6" spans="1:14" ht="12.75" customHeight="1">
      <c r="A6" s="83"/>
      <c r="B6" s="8" t="s">
        <v>2</v>
      </c>
      <c r="C6" s="39">
        <v>865.59</v>
      </c>
      <c r="D6" s="50">
        <f>(E6-C6)/C6</f>
        <v>0.6280456105084393</v>
      </c>
      <c r="E6" s="26">
        <v>1409.22</v>
      </c>
      <c r="F6" s="50">
        <f>(G6-E6)/E6</f>
        <v>0.23324250294489154</v>
      </c>
      <c r="G6" s="26">
        <v>1737.91</v>
      </c>
      <c r="H6" s="43"/>
      <c r="I6" s="9" t="s">
        <v>90</v>
      </c>
      <c r="J6" s="30">
        <v>0</v>
      </c>
      <c r="K6" s="21"/>
      <c r="L6" s="72">
        <v>5076</v>
      </c>
      <c r="M6" s="48"/>
      <c r="N6" s="72">
        <v>0</v>
      </c>
    </row>
    <row r="7" spans="1:14" ht="12.75" customHeight="1">
      <c r="A7" s="83"/>
      <c r="B7" s="8" t="s">
        <v>5</v>
      </c>
      <c r="C7" s="40">
        <f>SUM(C8:C10)</f>
        <v>404707.43999999994</v>
      </c>
      <c r="D7" s="50">
        <f>(E7-C7)/C7</f>
        <v>-0.1327639541294321</v>
      </c>
      <c r="E7" s="29">
        <f>SUM(E8:E10)</f>
        <v>350976.88000000006</v>
      </c>
      <c r="F7" s="50">
        <f>(G7-E7)/E7</f>
        <v>0.22085249603905513</v>
      </c>
      <c r="G7" s="29">
        <f>SUM(G8:G10)</f>
        <v>428491</v>
      </c>
      <c r="H7" s="43"/>
      <c r="I7" s="9" t="s">
        <v>66</v>
      </c>
      <c r="J7" s="31">
        <v>7500</v>
      </c>
      <c r="K7" s="17"/>
      <c r="L7" s="59">
        <v>0</v>
      </c>
      <c r="M7" s="49"/>
      <c r="N7" s="59">
        <v>0</v>
      </c>
    </row>
    <row r="8" spans="1:14" ht="12.75" customHeight="1">
      <c r="A8" s="83"/>
      <c r="B8" s="9" t="s">
        <v>16</v>
      </c>
      <c r="C8" s="28">
        <v>71949.16</v>
      </c>
      <c r="D8" s="48"/>
      <c r="E8" s="23">
        <v>85976.88</v>
      </c>
      <c r="F8" s="48"/>
      <c r="G8" s="23">
        <v>107991</v>
      </c>
      <c r="H8" s="43" t="s">
        <v>0</v>
      </c>
      <c r="I8" s="9" t="s">
        <v>65</v>
      </c>
      <c r="J8" s="31">
        <v>1250</v>
      </c>
      <c r="K8" s="17"/>
      <c r="L8" s="59">
        <v>0</v>
      </c>
      <c r="M8" s="49"/>
      <c r="N8" s="59">
        <v>0</v>
      </c>
    </row>
    <row r="9" spans="1:14" ht="12.75" customHeight="1">
      <c r="A9" s="83"/>
      <c r="B9" s="9" t="s">
        <v>17</v>
      </c>
      <c r="C9" s="28">
        <v>240539.69</v>
      </c>
      <c r="D9" s="48"/>
      <c r="E9" s="23">
        <v>250524.17</v>
      </c>
      <c r="F9" s="48"/>
      <c r="G9" s="23">
        <v>313943.66</v>
      </c>
      <c r="H9" s="44"/>
      <c r="I9" s="9" t="s">
        <v>92</v>
      </c>
      <c r="J9" s="31"/>
      <c r="K9" s="17"/>
      <c r="L9" s="59"/>
      <c r="M9" s="49"/>
      <c r="N9" s="59">
        <v>14160</v>
      </c>
    </row>
    <row r="10" spans="1:14" ht="12.75" customHeight="1">
      <c r="A10" s="83"/>
      <c r="B10" s="9" t="s">
        <v>61</v>
      </c>
      <c r="C10" s="28">
        <v>92218.59</v>
      </c>
      <c r="D10" s="49"/>
      <c r="E10" s="23">
        <v>14475.83</v>
      </c>
      <c r="F10" s="49"/>
      <c r="G10" s="23">
        <v>6556.34</v>
      </c>
      <c r="H10" s="44"/>
      <c r="I10" s="9" t="s">
        <v>95</v>
      </c>
      <c r="J10" s="31"/>
      <c r="K10" s="17"/>
      <c r="L10" s="59"/>
      <c r="M10" s="49"/>
      <c r="N10" s="59">
        <v>21800</v>
      </c>
    </row>
    <row r="11" spans="1:14" ht="12.75" customHeight="1">
      <c r="A11" s="83"/>
      <c r="B11" s="8" t="s">
        <v>7</v>
      </c>
      <c r="C11" s="41">
        <f>SUM(C12:C19)</f>
        <v>3595.05</v>
      </c>
      <c r="D11" s="50">
        <f>(E11-C11)/C11</f>
        <v>0.4322777151917218</v>
      </c>
      <c r="E11" s="24">
        <f>SUM(E12:E19)</f>
        <v>5149.11</v>
      </c>
      <c r="F11" s="50">
        <f>(G11-E11)/E11</f>
        <v>12.013889779010354</v>
      </c>
      <c r="G11" s="24">
        <f>SUM(G12:G19)</f>
        <v>67009.95</v>
      </c>
      <c r="H11" s="44"/>
      <c r="I11" s="9" t="s">
        <v>93</v>
      </c>
      <c r="J11" s="31"/>
      <c r="K11" s="17"/>
      <c r="L11" s="59"/>
      <c r="M11" s="49"/>
      <c r="N11" s="59">
        <v>7080</v>
      </c>
    </row>
    <row r="12" spans="1:16" ht="12.75" customHeight="1">
      <c r="A12" s="83"/>
      <c r="B12" s="52" t="s">
        <v>18</v>
      </c>
      <c r="C12" s="28">
        <v>1762.05</v>
      </c>
      <c r="D12" s="48"/>
      <c r="E12" s="23">
        <v>73.11</v>
      </c>
      <c r="F12" s="48"/>
      <c r="G12" s="23">
        <v>1329</v>
      </c>
      <c r="H12" s="44"/>
      <c r="I12" s="9" t="s">
        <v>94</v>
      </c>
      <c r="J12" s="31"/>
      <c r="K12" s="17"/>
      <c r="L12" s="59"/>
      <c r="M12" s="49"/>
      <c r="N12" s="59">
        <v>21240</v>
      </c>
      <c r="P12" s="13"/>
    </row>
    <row r="13" spans="1:14" ht="12.75" customHeight="1">
      <c r="A13" s="83"/>
      <c r="B13" s="52" t="s">
        <v>59</v>
      </c>
      <c r="C13" s="28">
        <v>1833</v>
      </c>
      <c r="D13" s="49"/>
      <c r="E13" s="23">
        <v>0</v>
      </c>
      <c r="F13" s="49"/>
      <c r="G13" s="23">
        <v>0</v>
      </c>
      <c r="H13" s="44"/>
      <c r="I13" s="8" t="s">
        <v>3</v>
      </c>
      <c r="J13" s="27">
        <f>SUM(J14:J18)</f>
        <v>46449.9</v>
      </c>
      <c r="K13" s="32">
        <f>(L13-J13)/J13</f>
        <v>0.6752944570386586</v>
      </c>
      <c r="L13" s="60">
        <f>SUM(L14:L18)</f>
        <v>77817.26</v>
      </c>
      <c r="M13" s="50">
        <f>(N13-L13)/L13</f>
        <v>-0.7730707814693039</v>
      </c>
      <c r="N13" s="60">
        <f>SUM(N14:N18)</f>
        <v>17659.010000000002</v>
      </c>
    </row>
    <row r="14" spans="1:14" ht="12.75" customHeight="1">
      <c r="A14" s="83"/>
      <c r="B14" s="52" t="s">
        <v>99</v>
      </c>
      <c r="C14" s="28">
        <v>0</v>
      </c>
      <c r="D14" s="49"/>
      <c r="E14" s="23">
        <v>0</v>
      </c>
      <c r="F14" s="49"/>
      <c r="G14" s="23">
        <v>1400.95</v>
      </c>
      <c r="H14" s="44"/>
      <c r="I14" s="9" t="s">
        <v>86</v>
      </c>
      <c r="J14" s="28">
        <v>4624.8</v>
      </c>
      <c r="K14" s="21"/>
      <c r="L14" s="61">
        <v>8606.4</v>
      </c>
      <c r="M14" s="48"/>
      <c r="N14" s="61">
        <v>7793.3</v>
      </c>
    </row>
    <row r="15" spans="1:14" ht="12.75" customHeight="1">
      <c r="A15" s="83"/>
      <c r="B15" s="9" t="s">
        <v>92</v>
      </c>
      <c r="C15" s="28">
        <v>0</v>
      </c>
      <c r="D15" s="49"/>
      <c r="E15" s="23">
        <v>0</v>
      </c>
      <c r="F15" s="49"/>
      <c r="G15" s="23">
        <v>14160</v>
      </c>
      <c r="H15" s="44"/>
      <c r="I15" s="9" t="s">
        <v>35</v>
      </c>
      <c r="J15" s="28">
        <v>2761.2</v>
      </c>
      <c r="K15" s="21"/>
      <c r="L15" s="61">
        <v>10863</v>
      </c>
      <c r="M15" s="48"/>
      <c r="N15" s="61">
        <v>4966.6</v>
      </c>
    </row>
    <row r="16" spans="1:16" ht="12.75" customHeight="1">
      <c r="A16" s="83"/>
      <c r="B16" s="9" t="s">
        <v>95</v>
      </c>
      <c r="C16" s="28"/>
      <c r="D16" s="49"/>
      <c r="E16" s="23"/>
      <c r="F16" s="49"/>
      <c r="G16" s="23">
        <v>21800</v>
      </c>
      <c r="H16" s="44"/>
      <c r="I16" s="9" t="s">
        <v>75</v>
      </c>
      <c r="J16" s="28">
        <v>0</v>
      </c>
      <c r="K16" s="21"/>
      <c r="L16" s="61">
        <v>319.49</v>
      </c>
      <c r="M16" s="48"/>
      <c r="N16" s="61">
        <v>0</v>
      </c>
      <c r="O16" s="56"/>
      <c r="P16" s="3"/>
    </row>
    <row r="17" spans="1:15" ht="12.75" customHeight="1">
      <c r="A17" s="83"/>
      <c r="B17" s="9" t="s">
        <v>93</v>
      </c>
      <c r="C17" s="28">
        <v>0</v>
      </c>
      <c r="D17" s="49"/>
      <c r="E17" s="23">
        <v>0</v>
      </c>
      <c r="F17" s="49"/>
      <c r="G17" s="23">
        <v>7080</v>
      </c>
      <c r="H17" s="43"/>
      <c r="I17" s="9" t="s">
        <v>74</v>
      </c>
      <c r="J17" s="28">
        <v>34708</v>
      </c>
      <c r="K17" s="21"/>
      <c r="L17" s="61">
        <v>52192</v>
      </c>
      <c r="M17" s="48"/>
      <c r="N17" s="61">
        <v>0</v>
      </c>
      <c r="O17" s="56"/>
    </row>
    <row r="18" spans="1:14" ht="12.75" customHeight="1">
      <c r="A18" s="83"/>
      <c r="B18" s="9" t="s">
        <v>94</v>
      </c>
      <c r="C18" s="28">
        <v>0</v>
      </c>
      <c r="D18" s="49"/>
      <c r="E18" s="23">
        <v>0</v>
      </c>
      <c r="F18" s="49"/>
      <c r="G18" s="23">
        <v>21240</v>
      </c>
      <c r="H18" s="45"/>
      <c r="I18" s="9" t="s">
        <v>36</v>
      </c>
      <c r="J18" s="28">
        <v>4355.9</v>
      </c>
      <c r="K18" s="21"/>
      <c r="L18" s="61">
        <v>5836.37</v>
      </c>
      <c r="M18" s="48"/>
      <c r="N18" s="61">
        <v>4899.11</v>
      </c>
    </row>
    <row r="19" spans="1:14" ht="12.75" customHeight="1">
      <c r="A19" s="83"/>
      <c r="B19" s="9" t="s">
        <v>90</v>
      </c>
      <c r="C19" s="28">
        <v>0</v>
      </c>
      <c r="D19" s="49"/>
      <c r="E19" s="23">
        <v>5076</v>
      </c>
      <c r="F19" s="49"/>
      <c r="G19" s="23">
        <v>0</v>
      </c>
      <c r="H19" s="45"/>
      <c r="I19" s="8" t="s">
        <v>4</v>
      </c>
      <c r="J19" s="27">
        <f>SUM(J20:J21)</f>
        <v>9746.38</v>
      </c>
      <c r="K19" s="32">
        <f>(L19-J19)/J19</f>
        <v>0.07079551587358589</v>
      </c>
      <c r="L19" s="60">
        <f>SUM(L20:L21)</f>
        <v>10436.38</v>
      </c>
      <c r="M19" s="32">
        <f>(N19-L19)/L19</f>
        <v>-0.3511619929515789</v>
      </c>
      <c r="N19" s="60">
        <f>SUM(N20:N21)</f>
        <v>6771.52</v>
      </c>
    </row>
    <row r="20" spans="1:14" ht="12.75" customHeight="1">
      <c r="A20" s="83"/>
      <c r="B20" s="8" t="s">
        <v>10</v>
      </c>
      <c r="C20" s="40">
        <f>SUM(C21:C51)</f>
        <v>1091806.82</v>
      </c>
      <c r="D20" s="50">
        <f>(E20-C20)/C20</f>
        <v>0.1521781206679038</v>
      </c>
      <c r="E20" s="40">
        <f>SUM(E21:E51)</f>
        <v>1257955.9300000004</v>
      </c>
      <c r="F20" s="50">
        <f>(G20-E20)/E20</f>
        <v>0.05506886079864475</v>
      </c>
      <c r="G20" s="29">
        <f>SUM(G21:G51)</f>
        <v>1327230.1300000001</v>
      </c>
      <c r="H20" s="43"/>
      <c r="I20" s="9" t="s">
        <v>37</v>
      </c>
      <c r="J20" s="28">
        <v>821.5</v>
      </c>
      <c r="K20" s="21"/>
      <c r="L20" s="61">
        <v>821.5</v>
      </c>
      <c r="M20" s="48"/>
      <c r="N20" s="61">
        <v>821.5</v>
      </c>
    </row>
    <row r="21" spans="1:15" ht="12.75" customHeight="1">
      <c r="A21" s="83"/>
      <c r="B21" s="9" t="s">
        <v>84</v>
      </c>
      <c r="C21" s="28">
        <v>52043.55</v>
      </c>
      <c r="D21" s="48">
        <f>(E21-C21)/C21</f>
        <v>0.46365995401927795</v>
      </c>
      <c r="E21" s="28">
        <v>76174.06</v>
      </c>
      <c r="F21" s="48">
        <f aca="true" t="shared" si="0" ref="F21:F28">(G21-E21)/E21</f>
        <v>0.21340453692503722</v>
      </c>
      <c r="G21" s="23">
        <v>92429.95</v>
      </c>
      <c r="H21" s="43"/>
      <c r="I21" s="9" t="s">
        <v>38</v>
      </c>
      <c r="J21" s="28">
        <v>8924.88</v>
      </c>
      <c r="K21" s="21"/>
      <c r="L21" s="61">
        <v>9614.88</v>
      </c>
      <c r="M21" s="48"/>
      <c r="N21" s="61">
        <v>5950.02</v>
      </c>
      <c r="O21" s="2"/>
    </row>
    <row r="22" spans="1:14" ht="12.75" customHeight="1">
      <c r="A22" s="83"/>
      <c r="B22" s="9" t="s">
        <v>19</v>
      </c>
      <c r="C22" s="28">
        <v>741592.99</v>
      </c>
      <c r="D22" s="48">
        <f aca="true" t="shared" si="1" ref="D22:D27">(E22-C22)/C22</f>
        <v>0.11748343252273732</v>
      </c>
      <c r="E22" s="28">
        <v>828717.88</v>
      </c>
      <c r="F22" s="48">
        <f t="shared" si="0"/>
        <v>0.0789789644697904</v>
      </c>
      <c r="G22" s="23">
        <v>894169.16</v>
      </c>
      <c r="H22" s="43"/>
      <c r="I22" s="8" t="s">
        <v>6</v>
      </c>
      <c r="J22" s="27">
        <f>J23</f>
        <v>240539.69</v>
      </c>
      <c r="K22" s="32">
        <f>(L22-J22)/J22</f>
        <v>0.04150865913230374</v>
      </c>
      <c r="L22" s="60">
        <f>L23</f>
        <v>250524.17</v>
      </c>
      <c r="M22" s="50">
        <f>(N22-L22)/L22</f>
        <v>0.2531471913468467</v>
      </c>
      <c r="N22" s="60">
        <f>N23</f>
        <v>313943.66</v>
      </c>
    </row>
    <row r="23" spans="1:14" ht="12.75" customHeight="1">
      <c r="A23" s="83"/>
      <c r="B23" s="9" t="s">
        <v>20</v>
      </c>
      <c r="C23" s="28">
        <v>3712.57</v>
      </c>
      <c r="D23" s="48">
        <f t="shared" si="1"/>
        <v>0.7052850181949429</v>
      </c>
      <c r="E23" s="28">
        <v>6330.99</v>
      </c>
      <c r="F23" s="48">
        <f t="shared" si="0"/>
        <v>-0.19549233216290027</v>
      </c>
      <c r="G23" s="23">
        <v>5093.33</v>
      </c>
      <c r="H23" s="43"/>
      <c r="I23" s="9" t="s">
        <v>39</v>
      </c>
      <c r="J23" s="28">
        <v>240539.69</v>
      </c>
      <c r="K23" s="21"/>
      <c r="L23" s="61">
        <v>250524.17</v>
      </c>
      <c r="M23" s="48"/>
      <c r="N23" s="61">
        <v>313943.66</v>
      </c>
    </row>
    <row r="24" spans="1:14" ht="12.75" customHeight="1">
      <c r="A24" s="83"/>
      <c r="B24" s="9" t="s">
        <v>21</v>
      </c>
      <c r="C24" s="28">
        <v>23459.6</v>
      </c>
      <c r="D24" s="48">
        <f t="shared" si="1"/>
        <v>0.1445186618697677</v>
      </c>
      <c r="E24" s="28">
        <v>26849.95</v>
      </c>
      <c r="F24" s="48">
        <f t="shared" si="0"/>
        <v>0.029476404983994335</v>
      </c>
      <c r="G24" s="23">
        <v>27641.39</v>
      </c>
      <c r="H24" s="43"/>
      <c r="I24" s="8" t="s">
        <v>8</v>
      </c>
      <c r="J24" s="27">
        <f>J25</f>
        <v>54529.74</v>
      </c>
      <c r="K24" s="32">
        <f>(L24-J24)/J24</f>
        <v>0.10736966653426193</v>
      </c>
      <c r="L24" s="60">
        <f>L25</f>
        <v>60384.58</v>
      </c>
      <c r="M24" s="50">
        <f>(N24-L24)/L24</f>
        <v>-0.5077836096566375</v>
      </c>
      <c r="N24" s="60">
        <f>N25</f>
        <v>29722.28</v>
      </c>
    </row>
    <row r="25" spans="1:14" ht="12.75" customHeight="1">
      <c r="A25" s="83"/>
      <c r="B25" s="9" t="s">
        <v>22</v>
      </c>
      <c r="C25" s="28">
        <v>54291</v>
      </c>
      <c r="D25" s="48">
        <f t="shared" si="1"/>
        <v>0.3642408502330036</v>
      </c>
      <c r="E25" s="28">
        <v>74066</v>
      </c>
      <c r="F25" s="48">
        <f t="shared" si="0"/>
        <v>-0.6689034104717414</v>
      </c>
      <c r="G25" s="23">
        <v>24523</v>
      </c>
      <c r="H25" s="46"/>
      <c r="I25" s="9" t="s">
        <v>57</v>
      </c>
      <c r="J25" s="28">
        <v>54529.74</v>
      </c>
      <c r="K25" s="21"/>
      <c r="L25" s="61">
        <v>60384.58</v>
      </c>
      <c r="M25" s="48"/>
      <c r="N25" s="61">
        <v>29722.28</v>
      </c>
    </row>
    <row r="26" spans="1:15" ht="12.75" customHeight="1">
      <c r="A26" s="83"/>
      <c r="B26" s="9" t="s">
        <v>23</v>
      </c>
      <c r="C26" s="28">
        <v>3893.88</v>
      </c>
      <c r="D26" s="48">
        <f t="shared" si="1"/>
        <v>-0.13274163559226276</v>
      </c>
      <c r="E26" s="28">
        <v>3377</v>
      </c>
      <c r="F26" s="48">
        <f t="shared" si="0"/>
        <v>0.6292567367485934</v>
      </c>
      <c r="G26" s="23">
        <v>5502</v>
      </c>
      <c r="H26" s="44"/>
      <c r="I26" s="8" t="s">
        <v>9</v>
      </c>
      <c r="J26" s="27">
        <f>SUM(J27:J33)</f>
        <v>4949.62</v>
      </c>
      <c r="K26" s="32">
        <f>(L26-J26)/J26</f>
        <v>0.623664038855508</v>
      </c>
      <c r="L26" s="60">
        <f>SUM(L27:L33)</f>
        <v>8036.5199999999995</v>
      </c>
      <c r="M26" s="50">
        <f>(N26-L26)/L26</f>
        <v>-0.5688942477589802</v>
      </c>
      <c r="N26" s="60">
        <f>SUM(N27:N33)</f>
        <v>3464.59</v>
      </c>
      <c r="O26" s="89" t="s">
        <v>0</v>
      </c>
    </row>
    <row r="27" spans="1:15" ht="12.75" customHeight="1">
      <c r="A27" s="83"/>
      <c r="B27" s="9" t="s">
        <v>24</v>
      </c>
      <c r="C27" s="28">
        <v>22710.43</v>
      </c>
      <c r="D27" s="48">
        <f t="shared" si="1"/>
        <v>0.19182067446543274</v>
      </c>
      <c r="E27" s="28">
        <v>27066.76</v>
      </c>
      <c r="F27" s="48">
        <f t="shared" si="0"/>
        <v>0.10194903268806464</v>
      </c>
      <c r="G27" s="23">
        <v>29826.19</v>
      </c>
      <c r="H27" s="45"/>
      <c r="I27" s="9" t="s">
        <v>40</v>
      </c>
      <c r="J27" s="28">
        <v>1367.99</v>
      </c>
      <c r="K27" s="21"/>
      <c r="L27" s="61">
        <v>5340.19</v>
      </c>
      <c r="M27" s="48"/>
      <c r="N27" s="61">
        <v>1350.28</v>
      </c>
      <c r="O27" s="89"/>
    </row>
    <row r="28" spans="1:15" ht="12.75" customHeight="1">
      <c r="A28" s="83"/>
      <c r="B28" s="9" t="s">
        <v>62</v>
      </c>
      <c r="C28" s="35">
        <v>6761.4</v>
      </c>
      <c r="D28" s="21"/>
      <c r="E28" s="35">
        <v>13476.11</v>
      </c>
      <c r="F28" s="48">
        <f t="shared" si="0"/>
        <v>-0.3413232750400524</v>
      </c>
      <c r="G28" s="81">
        <v>8876.4</v>
      </c>
      <c r="H28" s="45"/>
      <c r="I28" s="9" t="s">
        <v>41</v>
      </c>
      <c r="J28" s="28">
        <v>701.94</v>
      </c>
      <c r="K28" s="21"/>
      <c r="L28" s="61">
        <v>376</v>
      </c>
      <c r="M28" s="48"/>
      <c r="N28" s="61">
        <v>167.52</v>
      </c>
      <c r="O28" s="89"/>
    </row>
    <row r="29" spans="1:14" ht="12.75" customHeight="1">
      <c r="A29" s="83"/>
      <c r="B29" s="9" t="s">
        <v>82</v>
      </c>
      <c r="C29" s="35"/>
      <c r="D29" s="48"/>
      <c r="E29" s="35">
        <v>4929.91</v>
      </c>
      <c r="F29" s="48"/>
      <c r="G29" s="81">
        <v>18566.8</v>
      </c>
      <c r="H29" s="45"/>
      <c r="I29" s="9" t="s">
        <v>42</v>
      </c>
      <c r="J29" s="28">
        <v>280</v>
      </c>
      <c r="K29" s="21"/>
      <c r="L29" s="61">
        <v>380</v>
      </c>
      <c r="M29" s="48"/>
      <c r="N29" s="61">
        <v>345</v>
      </c>
    </row>
    <row r="30" spans="1:15" ht="12.75" customHeight="1">
      <c r="A30" s="83"/>
      <c r="B30" s="9" t="s">
        <v>96</v>
      </c>
      <c r="C30" s="35"/>
      <c r="D30" s="48"/>
      <c r="E30" s="35">
        <v>3320.34</v>
      </c>
      <c r="F30" s="48"/>
      <c r="G30" s="81">
        <v>1302.01</v>
      </c>
      <c r="H30" s="45"/>
      <c r="I30" s="9" t="s">
        <v>43</v>
      </c>
      <c r="J30" s="28">
        <v>736.66</v>
      </c>
      <c r="K30" s="21"/>
      <c r="L30" s="61">
        <v>1050.33</v>
      </c>
      <c r="M30" s="48"/>
      <c r="N30" s="61">
        <v>996.39</v>
      </c>
      <c r="O30" s="3"/>
    </row>
    <row r="31" spans="1:15" ht="12.75" customHeight="1">
      <c r="A31" s="83"/>
      <c r="B31" s="9" t="s">
        <v>71</v>
      </c>
      <c r="C31" s="28">
        <v>0</v>
      </c>
      <c r="D31" s="48"/>
      <c r="E31" s="78">
        <v>3179.78</v>
      </c>
      <c r="F31" s="48"/>
      <c r="G31" s="82">
        <v>1359.36</v>
      </c>
      <c r="H31" s="45"/>
      <c r="I31" s="9" t="s">
        <v>87</v>
      </c>
      <c r="J31" s="28">
        <v>30</v>
      </c>
      <c r="K31" s="21"/>
      <c r="L31" s="61">
        <v>890</v>
      </c>
      <c r="M31" s="48"/>
      <c r="N31" s="61">
        <v>105.4</v>
      </c>
      <c r="O31" s="3"/>
    </row>
    <row r="32" spans="1:15" ht="12.75" customHeight="1">
      <c r="A32" s="83"/>
      <c r="B32" s="9" t="s">
        <v>60</v>
      </c>
      <c r="C32" s="28">
        <v>4460.2</v>
      </c>
      <c r="D32" s="48"/>
      <c r="E32" s="28">
        <v>2649.1</v>
      </c>
      <c r="F32" s="48">
        <f>(G32-E32)/E32</f>
        <v>5.338080857649768</v>
      </c>
      <c r="G32" s="23">
        <v>16790.21</v>
      </c>
      <c r="H32" s="45"/>
      <c r="I32" s="9" t="s">
        <v>100</v>
      </c>
      <c r="J32" s="28"/>
      <c r="K32" s="21"/>
      <c r="L32" s="61"/>
      <c r="M32" s="48"/>
      <c r="N32" s="61">
        <v>500</v>
      </c>
      <c r="O32" s="3"/>
    </row>
    <row r="33" spans="1:15" ht="12.75" customHeight="1">
      <c r="A33" s="83"/>
      <c r="B33" s="9" t="s">
        <v>76</v>
      </c>
      <c r="C33" s="28">
        <v>22165.58</v>
      </c>
      <c r="D33" s="48"/>
      <c r="E33" s="28">
        <v>0</v>
      </c>
      <c r="F33" s="48"/>
      <c r="G33" s="23">
        <v>535.72</v>
      </c>
      <c r="H33" s="45"/>
      <c r="I33" s="9" t="s">
        <v>67</v>
      </c>
      <c r="J33" s="28">
        <v>1833.03</v>
      </c>
      <c r="K33" s="17"/>
      <c r="L33" s="61">
        <v>0</v>
      </c>
      <c r="M33" s="49"/>
      <c r="N33" s="61">
        <v>0</v>
      </c>
      <c r="O33" s="3" t="s">
        <v>0</v>
      </c>
    </row>
    <row r="34" spans="1:15" ht="12.75" customHeight="1">
      <c r="A34" s="83"/>
      <c r="B34" s="9" t="s">
        <v>63</v>
      </c>
      <c r="C34" s="28">
        <v>11454.5</v>
      </c>
      <c r="D34" s="48"/>
      <c r="E34" s="28">
        <v>5065.5</v>
      </c>
      <c r="F34" s="48">
        <f>(G34-E34)/E34</f>
        <v>-1</v>
      </c>
      <c r="G34" s="23">
        <v>0</v>
      </c>
      <c r="H34" s="45"/>
      <c r="I34" s="8" t="s">
        <v>11</v>
      </c>
      <c r="J34" s="34">
        <f>SUM(J35:J53)</f>
        <v>1137217.63</v>
      </c>
      <c r="K34" s="32">
        <f aca="true" t="shared" si="2" ref="K34:K50">(L34-J34)/J34</f>
        <v>0.06676406344491845</v>
      </c>
      <c r="L34" s="62">
        <f>SUM(L35:L53)</f>
        <v>1213142.8999999997</v>
      </c>
      <c r="M34" s="50">
        <f aca="true" t="shared" si="3" ref="M34:M53">(N34-L34)/L34</f>
        <v>0.14503374664270832</v>
      </c>
      <c r="N34" s="62">
        <f>SUM(N35:N53)</f>
        <v>1389089.56</v>
      </c>
      <c r="O34" s="3" t="s">
        <v>0</v>
      </c>
    </row>
    <row r="35" spans="1:15" ht="12.75" customHeight="1">
      <c r="A35" s="83"/>
      <c r="B35" s="9" t="s">
        <v>25</v>
      </c>
      <c r="C35" s="28">
        <v>1343.45</v>
      </c>
      <c r="D35" s="48">
        <f>(E35-C35)/C35</f>
        <v>1.4757973873236816</v>
      </c>
      <c r="E35" s="28">
        <v>3326.11</v>
      </c>
      <c r="F35" s="48">
        <f>(G35-E35)/E35</f>
        <v>2.4430851655537547</v>
      </c>
      <c r="G35" s="23">
        <v>11452.08</v>
      </c>
      <c r="H35" s="45"/>
      <c r="I35" s="9" t="s">
        <v>77</v>
      </c>
      <c r="J35" s="28">
        <v>928605.91</v>
      </c>
      <c r="K35" s="21">
        <f t="shared" si="2"/>
        <v>0.09745135048731277</v>
      </c>
      <c r="L35" s="61">
        <v>1019099.81</v>
      </c>
      <c r="M35" s="48">
        <f t="shared" si="3"/>
        <v>0.1604061823934595</v>
      </c>
      <c r="N35" s="61">
        <v>1182569.72</v>
      </c>
      <c r="O35" s="33" t="s">
        <v>0</v>
      </c>
    </row>
    <row r="36" spans="1:15" ht="12.75" customHeight="1">
      <c r="A36" s="83"/>
      <c r="B36" s="9" t="s">
        <v>64</v>
      </c>
      <c r="C36" s="28">
        <v>0</v>
      </c>
      <c r="D36" s="49" t="e">
        <f>(E36-C36)/C36</f>
        <v>#DIV/0!</v>
      </c>
      <c r="E36" s="28">
        <v>0</v>
      </c>
      <c r="F36" s="48"/>
      <c r="G36" s="23">
        <v>7156.5</v>
      </c>
      <c r="H36" s="45"/>
      <c r="I36" s="9" t="s">
        <v>44</v>
      </c>
      <c r="J36" s="28">
        <v>4249.68</v>
      </c>
      <c r="K36" s="21">
        <f t="shared" si="2"/>
        <v>0.1860563618907775</v>
      </c>
      <c r="L36" s="61">
        <v>5040.36</v>
      </c>
      <c r="M36" s="48">
        <f t="shared" si="3"/>
        <v>-0.23385035989492808</v>
      </c>
      <c r="N36" s="61">
        <v>3861.67</v>
      </c>
      <c r="O36" s="33" t="s">
        <v>0</v>
      </c>
    </row>
    <row r="37" spans="1:15" ht="12.75" customHeight="1">
      <c r="A37" s="83"/>
      <c r="B37" s="9" t="s">
        <v>83</v>
      </c>
      <c r="C37" s="28">
        <v>0</v>
      </c>
      <c r="D37" s="48"/>
      <c r="E37" s="28">
        <v>2248.16</v>
      </c>
      <c r="F37" s="48"/>
      <c r="G37" s="23">
        <v>492.5</v>
      </c>
      <c r="H37" s="45"/>
      <c r="I37" s="9" t="s">
        <v>45</v>
      </c>
      <c r="J37" s="28">
        <v>24107</v>
      </c>
      <c r="K37" s="21">
        <f t="shared" si="2"/>
        <v>0.08828929356618408</v>
      </c>
      <c r="L37" s="61">
        <v>26235.39</v>
      </c>
      <c r="M37" s="48">
        <f t="shared" si="3"/>
        <v>0.10239375134122268</v>
      </c>
      <c r="N37" s="61">
        <v>28921.73</v>
      </c>
      <c r="O37" s="3" t="s">
        <v>0</v>
      </c>
    </row>
    <row r="38" spans="1:15" ht="12.75" customHeight="1">
      <c r="A38" s="83"/>
      <c r="B38" s="9" t="s">
        <v>73</v>
      </c>
      <c r="C38" s="28">
        <v>4168.25</v>
      </c>
      <c r="D38" s="48">
        <f>(E38-C38)/C38</f>
        <v>1.3664247585917353</v>
      </c>
      <c r="E38" s="28">
        <v>9863.85</v>
      </c>
      <c r="F38" s="48">
        <f>(G38-E38)/E38</f>
        <v>-0.06105628126948402</v>
      </c>
      <c r="G38" s="23">
        <v>9261.6</v>
      </c>
      <c r="H38" s="45"/>
      <c r="I38" s="9" t="s">
        <v>78</v>
      </c>
      <c r="J38" s="28">
        <v>6055</v>
      </c>
      <c r="K38" s="21">
        <f t="shared" si="2"/>
        <v>-0.42526837324525185</v>
      </c>
      <c r="L38" s="61">
        <v>3480</v>
      </c>
      <c r="M38" s="48">
        <f t="shared" si="3"/>
        <v>0.29310344827586204</v>
      </c>
      <c r="N38" s="61">
        <v>4500</v>
      </c>
      <c r="O38" s="3" t="s">
        <v>0</v>
      </c>
    </row>
    <row r="39" spans="1:15" ht="12.75" customHeight="1">
      <c r="A39" s="83"/>
      <c r="B39" s="9" t="s">
        <v>72</v>
      </c>
      <c r="C39" s="28">
        <v>270</v>
      </c>
      <c r="D39" s="48"/>
      <c r="E39" s="28">
        <v>3800.66</v>
      </c>
      <c r="F39" s="48"/>
      <c r="G39" s="23">
        <v>6079.6</v>
      </c>
      <c r="H39" s="45"/>
      <c r="I39" s="9" t="s">
        <v>46</v>
      </c>
      <c r="J39" s="28">
        <v>8190</v>
      </c>
      <c r="K39" s="21">
        <f t="shared" si="2"/>
        <v>0.23931623931623933</v>
      </c>
      <c r="L39" s="61">
        <v>10150</v>
      </c>
      <c r="M39" s="48">
        <f t="shared" si="3"/>
        <v>0.27635467980295564</v>
      </c>
      <c r="N39" s="61">
        <v>12955</v>
      </c>
      <c r="O39" s="3"/>
    </row>
    <row r="40" spans="1:15" ht="12.75" customHeight="1">
      <c r="A40" s="83"/>
      <c r="B40" s="9" t="s">
        <v>85</v>
      </c>
      <c r="C40" s="28"/>
      <c r="D40" s="48"/>
      <c r="E40" s="28">
        <v>5329.05</v>
      </c>
      <c r="F40" s="48"/>
      <c r="G40" s="23">
        <v>0</v>
      </c>
      <c r="H40" s="45"/>
      <c r="I40" s="9" t="s">
        <v>69</v>
      </c>
      <c r="J40" s="28">
        <v>420</v>
      </c>
      <c r="K40" s="21">
        <f t="shared" si="2"/>
        <v>0.07142857142857142</v>
      </c>
      <c r="L40" s="61">
        <v>450</v>
      </c>
      <c r="M40" s="48">
        <f t="shared" si="3"/>
        <v>0.13333333333333333</v>
      </c>
      <c r="N40" s="61">
        <v>510</v>
      </c>
      <c r="O40" s="3" t="s">
        <v>0</v>
      </c>
    </row>
    <row r="41" spans="1:15" ht="12.75" customHeight="1">
      <c r="A41" s="83"/>
      <c r="B41" s="9" t="s">
        <v>26</v>
      </c>
      <c r="C41" s="28">
        <v>2478</v>
      </c>
      <c r="D41" s="48">
        <f>(E41-C41)/C41</f>
        <v>-1</v>
      </c>
      <c r="E41" s="28">
        <v>0</v>
      </c>
      <c r="F41" s="49"/>
      <c r="G41" s="23">
        <v>0</v>
      </c>
      <c r="H41" s="45"/>
      <c r="I41" s="9" t="s">
        <v>68</v>
      </c>
      <c r="J41" s="28">
        <v>2790</v>
      </c>
      <c r="K41" s="21">
        <f t="shared" si="2"/>
        <v>-0.5913978494623656</v>
      </c>
      <c r="L41" s="61">
        <v>1140</v>
      </c>
      <c r="M41" s="48">
        <f t="shared" si="3"/>
        <v>0.5263157894736842</v>
      </c>
      <c r="N41" s="61">
        <v>1740</v>
      </c>
      <c r="O41" s="3" t="s">
        <v>0</v>
      </c>
    </row>
    <row r="42" spans="1:15" ht="12.75" customHeight="1">
      <c r="A42" s="83"/>
      <c r="B42" s="9" t="s">
        <v>27</v>
      </c>
      <c r="C42" s="28">
        <v>14895.11</v>
      </c>
      <c r="D42" s="48">
        <f aca="true" t="shared" si="4" ref="D42:D51">(E42-C42)/C42</f>
        <v>0.48306054805906085</v>
      </c>
      <c r="E42" s="28">
        <v>22090.35</v>
      </c>
      <c r="F42" s="48">
        <f aca="true" t="shared" si="5" ref="F42:F51">(G42-E42)/E42</f>
        <v>-0.2881049870192187</v>
      </c>
      <c r="G42" s="23">
        <v>15726.01</v>
      </c>
      <c r="H42" s="45"/>
      <c r="I42" s="9" t="s">
        <v>47</v>
      </c>
      <c r="J42" s="28">
        <v>2005</v>
      </c>
      <c r="K42" s="21">
        <f t="shared" si="2"/>
        <v>-0.18703241895261846</v>
      </c>
      <c r="L42" s="61">
        <v>1630</v>
      </c>
      <c r="M42" s="48">
        <f t="shared" si="3"/>
        <v>0.19325153374233128</v>
      </c>
      <c r="N42" s="61">
        <v>1945</v>
      </c>
      <c r="O42" s="3" t="s">
        <v>0</v>
      </c>
    </row>
    <row r="43" spans="1:15" ht="12.75" customHeight="1">
      <c r="A43" s="83"/>
      <c r="B43" s="9" t="s">
        <v>28</v>
      </c>
      <c r="C43" s="28">
        <v>2125.45</v>
      </c>
      <c r="D43" s="48">
        <f t="shared" si="4"/>
        <v>-0.24545390387917845</v>
      </c>
      <c r="E43" s="28">
        <v>1603.75</v>
      </c>
      <c r="F43" s="48">
        <f t="shared" si="5"/>
        <v>0.22615744349181607</v>
      </c>
      <c r="G43" s="23">
        <v>1966.45</v>
      </c>
      <c r="H43" s="45"/>
      <c r="I43" s="9" t="s">
        <v>48</v>
      </c>
      <c r="J43" s="28">
        <v>89138.5</v>
      </c>
      <c r="K43" s="21">
        <f t="shared" si="2"/>
        <v>0.16848499806480927</v>
      </c>
      <c r="L43" s="61">
        <v>104157</v>
      </c>
      <c r="M43" s="48">
        <f t="shared" si="3"/>
        <v>0.056747026124024366</v>
      </c>
      <c r="N43" s="61">
        <v>110067.6</v>
      </c>
      <c r="O43" s="3"/>
    </row>
    <row r="44" spans="1:15" ht="12.75" customHeight="1">
      <c r="A44" s="83"/>
      <c r="B44" s="9" t="s">
        <v>29</v>
      </c>
      <c r="C44" s="28">
        <v>2975</v>
      </c>
      <c r="D44" s="48">
        <f t="shared" si="4"/>
        <v>0.06509243697478995</v>
      </c>
      <c r="E44" s="28">
        <v>3168.65</v>
      </c>
      <c r="F44" s="48">
        <f t="shared" si="5"/>
        <v>0.4672494595490192</v>
      </c>
      <c r="G44" s="23">
        <v>4649.2</v>
      </c>
      <c r="H44" s="45"/>
      <c r="I44" s="9" t="s">
        <v>49</v>
      </c>
      <c r="J44" s="28">
        <v>805</v>
      </c>
      <c r="K44" s="21">
        <f t="shared" si="2"/>
        <v>-0.7639751552795031</v>
      </c>
      <c r="L44" s="61">
        <v>190</v>
      </c>
      <c r="M44" s="48">
        <f t="shared" si="3"/>
        <v>11.921052631578947</v>
      </c>
      <c r="N44" s="61">
        <v>2455</v>
      </c>
      <c r="O44" s="3"/>
    </row>
    <row r="45" spans="1:15" ht="12.75" customHeight="1">
      <c r="A45" s="83"/>
      <c r="B45" s="9" t="s">
        <v>97</v>
      </c>
      <c r="C45" s="28"/>
      <c r="D45" s="48"/>
      <c r="E45" s="28"/>
      <c r="F45" s="48"/>
      <c r="G45" s="80">
        <v>558.43</v>
      </c>
      <c r="H45" s="45"/>
      <c r="I45" s="9" t="s">
        <v>50</v>
      </c>
      <c r="J45" s="28">
        <v>5242.23</v>
      </c>
      <c r="K45" s="21">
        <f t="shared" si="2"/>
        <v>-0.3251173641751697</v>
      </c>
      <c r="L45" s="61">
        <v>3537.89</v>
      </c>
      <c r="M45" s="48">
        <f t="shared" si="3"/>
        <v>0.2962726370802936</v>
      </c>
      <c r="N45" s="61">
        <v>4586.07</v>
      </c>
      <c r="O45" s="3" t="s">
        <v>0</v>
      </c>
    </row>
    <row r="46" spans="1:15" ht="12.75" customHeight="1">
      <c r="A46" s="83"/>
      <c r="B46" s="9" t="s">
        <v>30</v>
      </c>
      <c r="C46" s="28">
        <v>8281.59</v>
      </c>
      <c r="D46" s="48">
        <f t="shared" si="4"/>
        <v>-0.34299572908100984</v>
      </c>
      <c r="E46" s="28">
        <v>5441.04</v>
      </c>
      <c r="F46" s="48">
        <f t="shared" si="5"/>
        <v>0.23091173746195573</v>
      </c>
      <c r="G46" s="80">
        <v>6697.44</v>
      </c>
      <c r="H46" s="45"/>
      <c r="I46" s="7" t="s">
        <v>51</v>
      </c>
      <c r="J46" s="28">
        <v>7077.64</v>
      </c>
      <c r="K46" s="21">
        <f t="shared" si="2"/>
        <v>0.2040991064818216</v>
      </c>
      <c r="L46" s="61">
        <v>8522.18</v>
      </c>
      <c r="M46" s="48">
        <f t="shared" si="3"/>
        <v>-0.20800663679950435</v>
      </c>
      <c r="N46" s="61">
        <v>6749.51</v>
      </c>
      <c r="O46" s="3" t="s">
        <v>0</v>
      </c>
    </row>
    <row r="47" spans="2:15" ht="12.75" customHeight="1">
      <c r="B47" s="9" t="s">
        <v>34</v>
      </c>
      <c r="C47" s="28">
        <v>4121.54</v>
      </c>
      <c r="D47" s="48">
        <f t="shared" si="4"/>
        <v>-0.26895529340974483</v>
      </c>
      <c r="E47" s="28">
        <v>3013.03</v>
      </c>
      <c r="F47" s="48">
        <f t="shared" si="5"/>
        <v>0.6727447121336327</v>
      </c>
      <c r="G47" s="80">
        <v>5040.03</v>
      </c>
      <c r="H47" s="45"/>
      <c r="I47" s="7" t="s">
        <v>52</v>
      </c>
      <c r="J47" s="28">
        <v>404.64</v>
      </c>
      <c r="K47" s="21">
        <f t="shared" si="2"/>
        <v>0.6265569395017793</v>
      </c>
      <c r="L47" s="61">
        <v>658.17</v>
      </c>
      <c r="M47" s="48">
        <f t="shared" si="3"/>
        <v>0.36580214838111735</v>
      </c>
      <c r="N47" s="61">
        <v>898.93</v>
      </c>
      <c r="O47" s="3" t="s">
        <v>0</v>
      </c>
    </row>
    <row r="48" spans="2:15" ht="12.75" customHeight="1">
      <c r="B48" s="9" t="s">
        <v>31</v>
      </c>
      <c r="C48" s="28">
        <v>84739.62</v>
      </c>
      <c r="D48" s="48">
        <f t="shared" si="4"/>
        <v>0.2955281130597471</v>
      </c>
      <c r="E48" s="28">
        <v>109782.56</v>
      </c>
      <c r="F48" s="48">
        <f t="shared" si="5"/>
        <v>8.453073056411543E-05</v>
      </c>
      <c r="G48" s="80">
        <v>109791.84</v>
      </c>
      <c r="H48" s="45"/>
      <c r="I48" s="7" t="s">
        <v>53</v>
      </c>
      <c r="J48" s="28">
        <v>5081.41</v>
      </c>
      <c r="K48" s="21">
        <f t="shared" si="2"/>
        <v>0.08631265731361967</v>
      </c>
      <c r="L48" s="61">
        <v>5520</v>
      </c>
      <c r="M48" s="48">
        <f t="shared" si="3"/>
        <v>0.2433804347826087</v>
      </c>
      <c r="N48" s="61">
        <v>6863.46</v>
      </c>
      <c r="O48" s="3" t="s">
        <v>0</v>
      </c>
    </row>
    <row r="49" spans="2:15" ht="12.75" customHeight="1">
      <c r="B49" s="9" t="s">
        <v>98</v>
      </c>
      <c r="C49" s="28">
        <v>344.36</v>
      </c>
      <c r="D49" s="48">
        <f t="shared" si="4"/>
        <v>-0.3030549425020328</v>
      </c>
      <c r="E49" s="28">
        <v>240</v>
      </c>
      <c r="F49" s="48">
        <f t="shared" si="5"/>
        <v>32.35208333333333</v>
      </c>
      <c r="G49" s="80">
        <v>8004.5</v>
      </c>
      <c r="H49" s="45"/>
      <c r="I49" s="7" t="s">
        <v>79</v>
      </c>
      <c r="J49" s="28">
        <v>790.32</v>
      </c>
      <c r="K49" s="17">
        <f t="shared" si="2"/>
        <v>0.002125721226844759</v>
      </c>
      <c r="L49" s="61">
        <v>792</v>
      </c>
      <c r="M49" s="48">
        <f t="shared" si="3"/>
        <v>-0.4090909090909091</v>
      </c>
      <c r="N49" s="61">
        <v>468</v>
      </c>
      <c r="O49" s="3" t="s">
        <v>0</v>
      </c>
    </row>
    <row r="50" spans="2:14" ht="12.75" customHeight="1">
      <c r="B50" s="9" t="s">
        <v>32</v>
      </c>
      <c r="C50" s="28">
        <v>18877.94</v>
      </c>
      <c r="D50" s="48">
        <f t="shared" si="4"/>
        <v>-0.39188280077169435</v>
      </c>
      <c r="E50" s="28">
        <v>11480</v>
      </c>
      <c r="F50" s="48">
        <f t="shared" si="5"/>
        <v>0.10174216027874565</v>
      </c>
      <c r="G50" s="80">
        <v>12648</v>
      </c>
      <c r="H50" s="45"/>
      <c r="I50" s="7" t="s">
        <v>80</v>
      </c>
      <c r="J50" s="28">
        <v>12243.5</v>
      </c>
      <c r="K50" s="21">
        <f t="shared" si="2"/>
        <v>-0.4636386654143015</v>
      </c>
      <c r="L50" s="61">
        <v>6566.94</v>
      </c>
      <c r="M50" s="48">
        <f t="shared" si="3"/>
        <v>-0.5891541570350879</v>
      </c>
      <c r="N50" s="61">
        <v>2698</v>
      </c>
    </row>
    <row r="51" spans="2:14" ht="12.75" customHeight="1">
      <c r="B51" s="9" t="s">
        <v>33</v>
      </c>
      <c r="C51" s="28">
        <v>640.81</v>
      </c>
      <c r="D51" s="48">
        <f t="shared" si="4"/>
        <v>1.1306471497011594</v>
      </c>
      <c r="E51" s="28">
        <v>1365.34</v>
      </c>
      <c r="F51" s="49">
        <f t="shared" si="5"/>
        <v>-0.20134911450627674</v>
      </c>
      <c r="G51" s="80">
        <v>1090.43</v>
      </c>
      <c r="H51" s="58"/>
      <c r="I51" s="7" t="s">
        <v>81</v>
      </c>
      <c r="J51" s="28">
        <v>25000</v>
      </c>
      <c r="K51" s="21"/>
      <c r="L51" s="61">
        <v>0</v>
      </c>
      <c r="M51" s="48"/>
      <c r="N51" s="61">
        <v>0</v>
      </c>
    </row>
    <row r="52" spans="2:14" ht="12.75" customHeight="1">
      <c r="B52" s="9"/>
      <c r="C52" s="28"/>
      <c r="D52" s="48"/>
      <c r="E52" s="28"/>
      <c r="F52" s="48"/>
      <c r="G52" s="23"/>
      <c r="H52" s="45"/>
      <c r="I52" s="7" t="s">
        <v>58</v>
      </c>
      <c r="J52" s="36">
        <v>12811.8</v>
      </c>
      <c r="K52" s="21">
        <f>(L52-J52)/J52</f>
        <v>0.09455033640862336</v>
      </c>
      <c r="L52" s="63">
        <v>14023.16</v>
      </c>
      <c r="M52" s="48">
        <f t="shared" si="3"/>
        <v>0.0696497793649934</v>
      </c>
      <c r="N52" s="63">
        <v>14999.87</v>
      </c>
    </row>
    <row r="53" spans="2:14" ht="16.5" customHeight="1" thickBot="1">
      <c r="B53" s="9"/>
      <c r="C53" s="73"/>
      <c r="D53" s="74"/>
      <c r="E53" s="73"/>
      <c r="F53" s="74"/>
      <c r="G53" s="75"/>
      <c r="H53" s="45"/>
      <c r="I53" s="7" t="s">
        <v>70</v>
      </c>
      <c r="J53" s="53">
        <v>2200</v>
      </c>
      <c r="K53" s="21">
        <f>(L53-J53)/J53</f>
        <v>-0.11363636363636363</v>
      </c>
      <c r="L53" s="64">
        <v>1950</v>
      </c>
      <c r="M53" s="48">
        <f t="shared" si="3"/>
        <v>0.1794871794871795</v>
      </c>
      <c r="N53" s="64">
        <v>2300</v>
      </c>
    </row>
    <row r="54" spans="2:14" ht="16.5" customHeight="1" thickBot="1">
      <c r="B54" s="10" t="s">
        <v>55</v>
      </c>
      <c r="C54" s="11">
        <f>SUM(C5+C6+C7+C11+C20)</f>
        <v>1502182.96</v>
      </c>
      <c r="D54" s="51">
        <f>(E54-C54)/C54</f>
        <v>0.08203717741545981</v>
      </c>
      <c r="E54" s="11">
        <f>SUM(E5+E6+E7+E11+E20)</f>
        <v>1625417.8100000005</v>
      </c>
      <c r="F54" s="51">
        <f>(G54-E54)/E54</f>
        <v>0.1227455542645983</v>
      </c>
      <c r="G54" s="57">
        <f>SUM(G5+G6+G7+G11+G20)</f>
        <v>1824930.62</v>
      </c>
      <c r="H54" s="45"/>
      <c r="I54" s="55" t="s">
        <v>54</v>
      </c>
      <c r="J54" s="12">
        <f>SUM(J5+J13+J19+J22+J24+J26+J34)</f>
        <v>1502182.96</v>
      </c>
      <c r="K54" s="22">
        <f>(L54-J54)/J54</f>
        <v>0.08203717741545918</v>
      </c>
      <c r="L54" s="12">
        <f>SUM(L5+L13+L19+L22+L24+L26+L34)</f>
        <v>1625417.8099999996</v>
      </c>
      <c r="M54" s="51">
        <f>(N54-L54)/L54</f>
        <v>0.12274555426459895</v>
      </c>
      <c r="N54" s="65">
        <f>SUM(N5+N13+N19+N22+N24+N26+N34)</f>
        <v>1824930.62</v>
      </c>
    </row>
    <row r="55" spans="2:15" ht="15" thickBot="1">
      <c r="B55" s="68" t="s">
        <v>88</v>
      </c>
      <c r="C55" s="66">
        <f>J34-C20</f>
        <v>45410.80999999982</v>
      </c>
      <c r="D55" s="67"/>
      <c r="E55" s="66"/>
      <c r="F55" s="70"/>
      <c r="G55" s="79">
        <f>N34-G20</f>
        <v>61859.429999999935</v>
      </c>
      <c r="H55" s="45"/>
      <c r="I55" s="68" t="s">
        <v>56</v>
      </c>
      <c r="J55" s="66"/>
      <c r="K55" s="69"/>
      <c r="L55" s="66">
        <f>L34-E20</f>
        <v>-44813.03000000073</v>
      </c>
      <c r="M55" s="69"/>
      <c r="N55" s="66"/>
      <c r="O55" s="3"/>
    </row>
    <row r="56" ht="15" thickTop="1">
      <c r="H56" s="54"/>
    </row>
    <row r="57" ht="14.25">
      <c r="H57" s="54"/>
    </row>
  </sheetData>
  <sheetProtection/>
  <mergeCells count="6">
    <mergeCell ref="A1:A46"/>
    <mergeCell ref="B1:N1"/>
    <mergeCell ref="B2:N2"/>
    <mergeCell ref="P3:V3"/>
    <mergeCell ref="O26:O28"/>
    <mergeCell ref="M3:N3"/>
  </mergeCells>
  <printOptions/>
  <pageMargins left="0.24" right="0.11811023622047245" top="0.15748031496062992" bottom="0.15748031496062992" header="0.11811023622047245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osman</cp:lastModifiedBy>
  <cp:lastPrinted>2015-12-19T07:52:15Z</cp:lastPrinted>
  <dcterms:created xsi:type="dcterms:W3CDTF">1999-05-26T11:21:22Z</dcterms:created>
  <dcterms:modified xsi:type="dcterms:W3CDTF">2015-12-19T07:59:41Z</dcterms:modified>
  <cp:category/>
  <cp:version/>
  <cp:contentType/>
  <cp:contentStatus/>
</cp:coreProperties>
</file>