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96" windowWidth="20610" windowHeight="9825" tabRatio="602" firstSheet="2" activeTab="2"/>
  </bookViews>
  <sheets>
    <sheet name="3 YILLIK BİLANÇO RENKSİZ" sheetId="1" state="hidden" r:id="rId1"/>
    <sheet name="3 YILLIK RENKLİ" sheetId="2" state="hidden" r:id="rId2"/>
    <sheet name="3 YILLIK % BİLANÇO RENKSİZ" sheetId="3" r:id="rId3"/>
    <sheet name="YILLIK İLANÇO" sheetId="4" state="hidden" r:id="rId4"/>
    <sheet name="YILLIK BİLANÇO RENKLİ" sheetId="5" state="hidden" r:id="rId5"/>
    <sheet name="YILLIK BILANÇO POWER POİNT RENK" sheetId="6" state="hidden" r:id="rId6"/>
    <sheet name="Sayfa1" sheetId="7" state="hidden" r:id="rId7"/>
  </sheets>
  <definedNames>
    <definedName name="_xlnm.Print_Area" localSheetId="2">'3 YILLIK % BİLANÇO RENKSİZ'!$A$1:$M$54</definedName>
    <definedName name="_xlnm.Print_Area" localSheetId="0">'3 YILLIK BİLANÇO RENKSİZ'!$A$2:$I$54</definedName>
    <definedName name="_xlnm.Print_Area" localSheetId="1">'3 YILLIK RENKLİ'!$A$1:$I$53</definedName>
    <definedName name="_xlnm.Print_Area" localSheetId="5">'YILLIK BILANÇO POWER POİNT RENK'!$A$1:$G$42</definedName>
    <definedName name="_xlnm.Print_Area" localSheetId="4">'YILLIK BİLANÇO RENKLİ'!$A$1:$E$47</definedName>
    <definedName name="_xlnm.Print_Area" localSheetId="3">'YILLIK İLANÇO'!$A$1:$E$50</definedName>
  </definedNames>
  <calcPr fullCalcOnLoad="1"/>
</workbook>
</file>

<file path=xl/sharedStrings.xml><?xml version="1.0" encoding="utf-8"?>
<sst xmlns="http://schemas.openxmlformats.org/spreadsheetml/2006/main" count="259" uniqueCount="162">
  <si>
    <t xml:space="preserve"> 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</si>
  <si>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</si>
  <si>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</si>
  <si>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</si>
  <si>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</si>
  <si>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</si>
  <si>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</si>
  <si>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</si>
  <si>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</si>
  <si>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</si>
  <si>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</si>
  <si>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>DİĞER ÇEŞİTLİ BORÇLAR</t>
  </si>
  <si>
    <t>75.PARSEL ESTON ÇAMLIEVLER KONUTLARI</t>
  </si>
  <si>
    <t>2012-2013</t>
  </si>
  <si>
    <t xml:space="preserve">                                                                                                                                                                                                                         EK-A</t>
  </si>
  <si>
    <t>2013-2014</t>
  </si>
  <si>
    <t>%</t>
  </si>
  <si>
    <r>
      <t>KASA</t>
    </r>
    <r>
      <rPr>
        <sz val="10"/>
        <rFont val="Arial"/>
        <family val="2"/>
      </rPr>
      <t xml:space="preserve"> </t>
    </r>
  </si>
  <si>
    <t>EK-A</t>
  </si>
  <si>
    <t>GİDERLER ……………………………………………..</t>
  </si>
  <si>
    <t>Kıdem Tazminatı Fonu ……………………………..</t>
  </si>
  <si>
    <t>Ortak Alan Sigorta (Kaptan Sigorta) …………….</t>
  </si>
  <si>
    <t>Diğer Muhtelif Satıcılar …………………………….</t>
  </si>
  <si>
    <t>Büfe Depoziti …………………………………………</t>
  </si>
  <si>
    <t>FONLAR ………………………………………………..</t>
  </si>
  <si>
    <t>Ogs ve 3.Kapı Depoziti ……………………………..</t>
  </si>
  <si>
    <t>Otopark Katılım Payı Tahakkukları ………………</t>
  </si>
  <si>
    <t>Aidat Tahakkukları …………………………………..</t>
  </si>
  <si>
    <t>Tenis Sahası Katılım Payları ………………………</t>
  </si>
  <si>
    <t>Gecikme Tazminatı Tahakkukları ………………..</t>
  </si>
  <si>
    <t>Bilboard Kira Katılım Tahakkukuku ……………..</t>
  </si>
  <si>
    <t>Deprem Evi Katılım Payı Tahakkuku …………….</t>
  </si>
  <si>
    <t>Gelecek Aylara Ait Peşin Öd.Daire Avansları …</t>
  </si>
  <si>
    <t>Kesin Hesap Tahsilatları ……………………………</t>
  </si>
  <si>
    <t>Otopark Katılım Payı ………………………………..</t>
  </si>
  <si>
    <t>Asansör Kullandırma Tahsilatları …………………</t>
  </si>
  <si>
    <t>Kira Katılım Payları ………………………………….</t>
  </si>
  <si>
    <t>İşyeri Katılım Payları ………………………………..</t>
  </si>
  <si>
    <t>Reklam Katılım Payları ……………………………..</t>
  </si>
  <si>
    <t>Bilboard Kira Katılım Payı …………………………</t>
  </si>
  <si>
    <t>Deprem Evi Katılım Payları ………………………..</t>
  </si>
  <si>
    <t>Deprem Evi Maç Katılım Payları ………………….</t>
  </si>
  <si>
    <t>Gecikme Tazminatı Tahsilatları ………………….</t>
  </si>
  <si>
    <t>Banka Repo-Fon Gelirleri ………………………....</t>
  </si>
  <si>
    <t>Kredi Kartı Komisyon Tahsilatları ………………..</t>
  </si>
  <si>
    <t>76 Parsel Katılım Payı ………………………………</t>
  </si>
  <si>
    <t>76 Parsel 4.Otopark Ecrimisil Payı ……………….</t>
  </si>
  <si>
    <t>Akbank İçerenköy Şb.Bağış Bedeli ………………</t>
  </si>
  <si>
    <t>Sigorta Hasar ve Diğer Çeşitli Kat.Payları ……..</t>
  </si>
  <si>
    <t>Halı Saha Maç Katılım Payı ……………………….</t>
  </si>
  <si>
    <t>Denizbank Bankamatik Kira Bedeli ……………..</t>
  </si>
  <si>
    <t>TAHSİLATLAR (GELİRLER) …………………………</t>
  </si>
  <si>
    <t>GELİR GİDER FARKI (+) ……………………………..</t>
  </si>
  <si>
    <t>GELİR GİDER FARKI (+) …………………………….</t>
  </si>
  <si>
    <t xml:space="preserve">                                                                   75.PARSEL ESTON ÇAMLIEVLER SİTESİ</t>
  </si>
  <si>
    <t>PASİF</t>
  </si>
  <si>
    <t>TİCARİ BORÇLAR</t>
  </si>
  <si>
    <t>ALINAN DEPOZİTO VE TEMİNATLAR</t>
  </si>
  <si>
    <t xml:space="preserve">GELİR TAHAKKUKLARI </t>
  </si>
  <si>
    <t xml:space="preserve">TAHSİLATLAR </t>
  </si>
  <si>
    <t xml:space="preserve">  AKTİF                                             </t>
  </si>
  <si>
    <t>Blok Merd.-Asansör Elekt.ve Asansör Bak.Onar.Gid….</t>
  </si>
  <si>
    <t>Gelecek Aylara Ait Peşin Ödenen Daire Avansları  ……</t>
  </si>
  <si>
    <t>Barıyer Bakım Onarım  Giderleri ………………………</t>
  </si>
  <si>
    <t>Site Duvarlarına Branda ve Tel Çit  Giderleri ……………</t>
  </si>
  <si>
    <t>Basket Sahası  Giderleri …………………………………</t>
  </si>
  <si>
    <t>Kıdem Tazminatı Fonu ………...…………………………</t>
  </si>
  <si>
    <t>Personel Giderleri …………………………………………</t>
  </si>
  <si>
    <t>Kapalı Otopark Elektrik ve Bakım Onarım Giderleri ……</t>
  </si>
  <si>
    <t>Sigorta Hasar Giderleri …………………………………</t>
  </si>
  <si>
    <t>Temizlik Giderleri …………………………………………</t>
  </si>
  <si>
    <t>Ortak Alan Elektrik Giderleri ………………………….…</t>
  </si>
  <si>
    <t>Doğalgaz Giderleri …………………………………………</t>
  </si>
  <si>
    <t>Doğalgaz Okuma Giderleri ………………………………</t>
  </si>
  <si>
    <t>Su Giderleri (Teknik,Yönetim,Personel,vs)………………</t>
  </si>
  <si>
    <t>Bahçe Giderleri ………………………………………..…</t>
  </si>
  <si>
    <t>Telefon+Fax+ADSL Giderleri …………………………..</t>
  </si>
  <si>
    <t>İlaçlama Giderleri ……………………………………..…</t>
  </si>
  <si>
    <t>Ortak Alan Sigorta Giderleri…………………………...…</t>
  </si>
  <si>
    <t>Büro Kırtasiye,Bilgisayar Tamir Bakım …………………</t>
  </si>
  <si>
    <t>Deprem Evi  Malzm. ve Personel Gid……………………</t>
  </si>
  <si>
    <t>Deprem Evi Digitürk Gideri ………………………………</t>
  </si>
  <si>
    <t>Avukatlık ve Dava İcra Giderleri …………………………</t>
  </si>
  <si>
    <t>Banka Masraf Giderleri ……………………………………</t>
  </si>
  <si>
    <t>Su Arıtma ve Su Deposu Temizleme Giderleri ………</t>
  </si>
  <si>
    <t>4.Otopark Kira Giderleri………...……………...…………</t>
  </si>
  <si>
    <t>4.Otopark Wc Yenileme Giderleri………………………</t>
  </si>
  <si>
    <t>Kamera Giderleri………………….………………………</t>
  </si>
  <si>
    <t>Ayedaş Elektrik ……………………………………………</t>
  </si>
  <si>
    <t>Omak Asansör Ltd.Şti.……………………………………</t>
  </si>
  <si>
    <t>Ortak Alan Sigorta ………………………………………</t>
  </si>
  <si>
    <t>İgdaş A.Ş…………………………………………</t>
  </si>
  <si>
    <t>Diğer Muhtelif Satıcılar…………………………………</t>
  </si>
  <si>
    <t>Ogs ve 3.Kapı Depozitoları ……………………………</t>
  </si>
  <si>
    <t>Kıdem Tazminatı Fonu …………………………………</t>
  </si>
  <si>
    <t>S.S.K. + Gelir Vergisi +Damga Verg……………….…</t>
  </si>
  <si>
    <t>Aidat Tahakkukları ………………………………………</t>
  </si>
  <si>
    <t>Otop.Kat.Payı ……………………………………………</t>
  </si>
  <si>
    <t>Tenis Katılım Payı ………………………………………</t>
  </si>
  <si>
    <t>Gecikme Tazminatı Tahakkukları ………………………</t>
  </si>
  <si>
    <t>Bilboard Kira Katılım Tahakkukları ……………………</t>
  </si>
  <si>
    <t>Deprem Evi Katılım Payı Tahakkukları …………………</t>
  </si>
  <si>
    <t>Takipteki Aidat+Kes.Hes.ve Gec.Zammı Tahakkukları …</t>
  </si>
  <si>
    <t>Kesin Hesap Tahsilatları ………………………………</t>
  </si>
  <si>
    <t>Asansör Kullandırma Tahsilatları ………………………</t>
  </si>
  <si>
    <t>Kira Katılım Payları ………………………………………</t>
  </si>
  <si>
    <t>İşyerleri Katılım Payları …………………………………</t>
  </si>
  <si>
    <t>Reklam Katılım Payları …………………………………</t>
  </si>
  <si>
    <t>Bilboard Kira Katılım Payı ………………………………</t>
  </si>
  <si>
    <t>Tenis Sahası Katılım Payları ……………………………</t>
  </si>
  <si>
    <t>Deprem Evi Katılım Payı …………………………………</t>
  </si>
  <si>
    <t>Deprem Evi Maç Katılım Payı……………………………</t>
  </si>
  <si>
    <t>Gecikme Tazminatı Tahsilatları …………………………</t>
  </si>
  <si>
    <t>Banka Fon Gelirleri ………………………………………</t>
  </si>
  <si>
    <t>Kredi Kartı Komisyon Tahsilatları ………………………</t>
  </si>
  <si>
    <t>76 Parsel Katılım Payı……………………………………</t>
  </si>
  <si>
    <t>76 Parsel 4.Otopark Kira Katılım Payı…………………</t>
  </si>
  <si>
    <t>Akbank İçerenköy Şb.Bağış………………………………</t>
  </si>
  <si>
    <t>Sigorta Hasar ve Diğer Çeşitli Katılım Payları …………</t>
  </si>
  <si>
    <t>Halı Saha Maç Katılım Payı………………………………</t>
  </si>
  <si>
    <t>Denizbank Bankamatik Kira Bedeli………………………</t>
  </si>
  <si>
    <t>Akbank Kıdem Tazminatı Fon Hesabı …………………</t>
  </si>
  <si>
    <t>Akbank Pos………………………………………………</t>
  </si>
  <si>
    <t>Akbank Repo Hesabı ……………………………………</t>
  </si>
  <si>
    <t>Dairelerden Alacaklar …………………………………</t>
  </si>
  <si>
    <t>Takipteki Alacaklar ………………………………………</t>
  </si>
  <si>
    <t>K.Köy 1.İcra Dairesi Av.M.Yıldırım Dava Teminatı ……</t>
  </si>
  <si>
    <t>GELİR GİDER FARKI ( + )</t>
  </si>
  <si>
    <t>TAHSİLATLAR (GELİRLER)</t>
  </si>
  <si>
    <t>GELİR GİDER FARKI ( - )</t>
  </si>
  <si>
    <t>Bahçe Piknik Masası+Bank.+Şemsiye+Kam.Gid..</t>
  </si>
  <si>
    <t>Çocuk Bahçesi Büyütme ve Bakım Çalışm.Gid.……</t>
  </si>
  <si>
    <t>Demirbaş Malzeme Alımı  Giderleri ……………………</t>
  </si>
  <si>
    <t>Bahçe Sulama Pompaları ve Basınç Tankı Gid. ………</t>
  </si>
  <si>
    <t>Yönetim-Posta Nakliye,Yol  Giderleri …………………..</t>
  </si>
  <si>
    <t>Avans Aidat Tahsilatları …………………………………</t>
  </si>
  <si>
    <t>Aidat Tahsilatları (Avans) …………………………………….</t>
  </si>
  <si>
    <t>75.PARSEL ESTON ÇAMLIEVLER SİTESİ</t>
  </si>
  <si>
    <t xml:space="preserve">       PASİF</t>
  </si>
  <si>
    <t xml:space="preserve">                            KARŞILAŞTIRMALI BİLANÇO 18.05.2012 - 18.05.2014</t>
  </si>
  <si>
    <t>AKTİF                                                                  18.05.2013-18.05.2014 BİLANÇO                                                                       PASİF</t>
  </si>
  <si>
    <t>KARŞILAŞTIRMALI  BİLANÇO 18.05.2013 - 18.05.2015</t>
  </si>
  <si>
    <t>2014-2015</t>
  </si>
  <si>
    <t>AKTİF                                                                             18.05.2014-18.05.2015 BİLANÇO                                                                            PASİF</t>
  </si>
  <si>
    <t>AKTİF                                                 18.05.2014 - 17.05.2015 DÖNEMİ HESAP HÜLASASI</t>
  </si>
  <si>
    <t>AKTİF                                                                           18.05.2014 - 17.05.2015 DÖNEMİ BİLANÇOSU</t>
  </si>
  <si>
    <t>Güvenlik Mobu Giderleri ……………………………...…</t>
  </si>
  <si>
    <t>Kızılçam Blok Pilates ve Yoga Odası Giderleri ………..</t>
  </si>
  <si>
    <t>Sarıçam Blok Hobi+Kütüphane+Sinema Odası Gid..…</t>
  </si>
  <si>
    <t>Dahili Konuşma Sistemi Diafon Avansları………………</t>
  </si>
  <si>
    <t>Dahili Konuşma Sistemi Diafon Gid…..………………</t>
  </si>
  <si>
    <t>GİDERLER ……………………………………</t>
  </si>
  <si>
    <t>GELİR GİDER FARKI (+) ……………………</t>
  </si>
  <si>
    <t>GELİR GİDER FARKI (+) ………………</t>
  </si>
  <si>
    <t>TAHSİLATLAR (GELİRLER) ………………</t>
  </si>
  <si>
    <t>2.Araç Otopark ve Mis.Araç Katılım Payı …………</t>
  </si>
  <si>
    <t>Bahçe Düzenleme VE Demirbaş Giderleri ……………</t>
  </si>
  <si>
    <t>Eltes İletişim Telekom Elek.Güv.……………..…</t>
  </si>
  <si>
    <t>Kes.Hes.Tahakkukları ……………………………………</t>
  </si>
  <si>
    <t>Büfe Depoziti ……………………………………………</t>
  </si>
  <si>
    <t>Bakım Onarım Giderleri …………………………………</t>
  </si>
  <si>
    <t xml:space="preserve">75.PARSEL ESTON ÇAMLIEVLER KONUTLARI 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</si>
</sst>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"/>
    <numFmt numFmtId="187" formatCode="[$-41F]dd\ mmmm\ yyyy\ dddd"/>
    <numFmt numFmtId="188" formatCode="%0.00"/>
    <numFmt numFmtId="189" formatCode="%0.0000"/>
    <numFmt numFmtId="190" formatCode="%0.0000000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206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hair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ck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medium"/>
      <right style="medium"/>
      <top style="hair"/>
      <bottom style="dotted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theme="0"/>
      </left>
      <right style="thin">
        <color theme="0"/>
      </right>
      <top style="medium">
        <color theme="0"/>
      </top>
      <bottom style="hair"/>
    </border>
    <border>
      <left style="thick">
        <color theme="0"/>
      </left>
      <right style="thin">
        <color theme="0"/>
      </right>
      <top style="hair"/>
      <bottom style="hair"/>
    </border>
    <border>
      <left style="thick">
        <color theme="0"/>
      </left>
      <right style="thin">
        <color theme="0"/>
      </right>
      <top>
        <color indexed="63"/>
      </top>
      <bottom style="hair"/>
    </border>
    <border>
      <left style="thick">
        <color theme="0"/>
      </left>
      <right style="thin">
        <color theme="0"/>
      </right>
      <top>
        <color indexed="63"/>
      </top>
      <bottom style="medium"/>
    </border>
    <border>
      <left style="thick">
        <color theme="0"/>
      </left>
      <right style="thick">
        <color theme="0"/>
      </right>
      <top>
        <color indexed="63"/>
      </top>
      <bottom style="hair"/>
    </border>
    <border>
      <left style="thick">
        <color theme="0"/>
      </left>
      <right style="thick">
        <color theme="0"/>
      </right>
      <top style="hair"/>
      <bottom style="hair"/>
    </border>
    <border>
      <left style="thick">
        <color theme="0"/>
      </left>
      <right style="thick">
        <color theme="0"/>
      </right>
      <top style="hair"/>
      <bottom style="thick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ck">
        <color rgb="FFFF0000"/>
      </top>
      <bottom style="thick">
        <color rgb="FFFF0000"/>
      </bottom>
    </border>
    <border>
      <left style="hair">
        <color theme="0" tint="-0.149959996342659"/>
      </left>
      <right style="hair">
        <color theme="0" tint="-0.14993000030517578"/>
      </right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3000030517578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ck">
        <color rgb="FFFF0000"/>
      </right>
      <top>
        <color indexed="63"/>
      </top>
      <bottom style="thick">
        <color theme="0"/>
      </bottom>
    </border>
    <border>
      <left style="thick">
        <color theme="0"/>
      </left>
      <right style="thin">
        <color theme="0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0"/>
      </right>
      <top style="hair">
        <color theme="1"/>
      </top>
      <bottom style="hair">
        <color theme="1"/>
      </bottom>
    </border>
    <border>
      <left style="thin">
        <color theme="0"/>
      </left>
      <right style="thick">
        <color rgb="FFFF0000"/>
      </right>
      <top style="hair">
        <color theme="1"/>
      </top>
      <bottom style="hair">
        <color theme="1"/>
      </bottom>
    </border>
    <border>
      <left style="thick">
        <color theme="0"/>
      </left>
      <right style="thin">
        <color theme="0"/>
      </right>
      <top style="hair">
        <color theme="1"/>
      </top>
      <bottom style="thick">
        <color rgb="FFFF0000"/>
      </bottom>
    </border>
    <border>
      <left>
        <color indexed="63"/>
      </left>
      <right style="thin">
        <color theme="0"/>
      </right>
      <top style="hair">
        <color theme="1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hair">
        <color theme="1"/>
      </top>
      <bottom style="thick">
        <color rgb="FFFF0000"/>
      </bottom>
    </border>
    <border>
      <left style="thick">
        <color theme="0"/>
      </left>
      <right style="thin">
        <color theme="0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0"/>
      </right>
      <top>
        <color indexed="63"/>
      </top>
      <bottom style="thick">
        <color rgb="FFFF0000"/>
      </bottom>
    </border>
    <border>
      <left style="thin">
        <color theme="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 style="thick">
        <color theme="0"/>
      </top>
      <bottom style="hair">
        <color theme="1"/>
      </bottom>
    </border>
    <border>
      <left style="thin">
        <color theme="0"/>
      </left>
      <right style="thick">
        <color rgb="FFFF0000"/>
      </right>
      <top style="thick">
        <color theme="0"/>
      </top>
      <bottom style="hair">
        <color theme="1"/>
      </bottom>
    </border>
    <border>
      <left style="thin">
        <color theme="0"/>
      </left>
      <right style="thin">
        <color theme="0"/>
      </right>
      <top style="hair">
        <color theme="1"/>
      </top>
      <bottom style="hair">
        <color theme="1"/>
      </bottom>
    </border>
    <border>
      <left style="thick">
        <color theme="0"/>
      </left>
      <right style="thin">
        <color theme="0"/>
      </right>
      <top style="hair">
        <color theme="1"/>
      </top>
      <bottom>
        <color indexed="63"/>
      </bottom>
    </border>
    <border>
      <left style="thin">
        <color theme="0"/>
      </left>
      <right style="thin">
        <color theme="0"/>
      </right>
      <top style="hair">
        <color theme="1"/>
      </top>
      <bottom>
        <color indexed="63"/>
      </bottom>
    </border>
    <border>
      <left style="thin">
        <color theme="0"/>
      </left>
      <right style="thick">
        <color rgb="FFFF0000"/>
      </right>
      <top style="hair">
        <color theme="1"/>
      </top>
      <bottom>
        <color indexed="63"/>
      </bottom>
    </border>
    <border>
      <left style="thick">
        <color rgb="FFFF0000"/>
      </left>
      <right style="thick">
        <color theme="0"/>
      </right>
      <top>
        <color indexed="63"/>
      </top>
      <bottom style="thick">
        <color rgb="FFFF0000"/>
      </bottom>
    </border>
    <border>
      <left style="thick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/>
      <top style="hair"/>
      <bottom>
        <color indexed="63"/>
      </bottom>
    </border>
    <border>
      <left style="thick">
        <color theme="0"/>
      </left>
      <right style="thin">
        <color theme="0"/>
      </right>
      <top style="thick">
        <color theme="0"/>
      </top>
      <bottom style="hair">
        <color theme="1"/>
      </bottom>
    </border>
    <border>
      <left>
        <color indexed="63"/>
      </left>
      <right style="thin">
        <color theme="0"/>
      </right>
      <top style="thick">
        <color theme="0"/>
      </top>
      <bottom style="hair">
        <color theme="1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ck">
        <color theme="1"/>
      </bottom>
    </border>
    <border>
      <left style="hair">
        <color theme="0" tint="-0.4999699890613556"/>
      </left>
      <right style="hair">
        <color theme="0" tint="-0.4999699890613556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medium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3000030517578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hair">
        <color theme="0" tint="-0.149959996342659"/>
      </left>
      <right style="hair">
        <color theme="0" tint="-0.14993000030517578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34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4" fontId="5" fillId="34" borderId="17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3" fontId="5" fillId="36" borderId="19" xfId="0" applyNumberFormat="1" applyFont="1" applyFill="1" applyBorder="1" applyAlignment="1" applyProtection="1">
      <alignment/>
      <protection locked="0"/>
    </xf>
    <xf numFmtId="3" fontId="5" fillId="36" borderId="20" xfId="0" applyNumberFormat="1" applyFont="1" applyFill="1" applyBorder="1" applyAlignment="1" applyProtection="1">
      <alignment/>
      <protection locked="0"/>
    </xf>
    <xf numFmtId="3" fontId="5" fillId="36" borderId="20" xfId="0" applyNumberFormat="1" applyFont="1" applyFill="1" applyBorder="1" applyAlignment="1">
      <alignment/>
    </xf>
    <xf numFmtId="3" fontId="0" fillId="36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/>
    </xf>
    <xf numFmtId="3" fontId="0" fillId="33" borderId="21" xfId="0" applyNumberFormat="1" applyFont="1" applyFill="1" applyBorder="1" applyAlignment="1" applyProtection="1">
      <alignment/>
      <protection/>
    </xf>
    <xf numFmtId="3" fontId="0" fillId="36" borderId="22" xfId="0" applyNumberFormat="1" applyFont="1" applyFill="1" applyBorder="1" applyAlignment="1" applyProtection="1">
      <alignment/>
      <protection/>
    </xf>
    <xf numFmtId="3" fontId="5" fillId="36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Border="1" applyAlignment="1">
      <alignment horizontal="right"/>
    </xf>
    <xf numFmtId="3" fontId="0" fillId="36" borderId="22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/>
      <protection/>
    </xf>
    <xf numFmtId="3" fontId="5" fillId="36" borderId="26" xfId="0" applyNumberFormat="1" applyFont="1" applyFill="1" applyBorder="1" applyAlignment="1" applyProtection="1">
      <alignment/>
      <protection locked="0"/>
    </xf>
    <xf numFmtId="3" fontId="5" fillId="36" borderId="21" xfId="0" applyNumberFormat="1" applyFont="1" applyFill="1" applyBorder="1" applyAlignment="1" applyProtection="1">
      <alignment/>
      <protection locked="0"/>
    </xf>
    <xf numFmtId="3" fontId="5" fillId="36" borderId="21" xfId="0" applyNumberFormat="1" applyFont="1" applyFill="1" applyBorder="1" applyAlignment="1">
      <alignment/>
    </xf>
    <xf numFmtId="3" fontId="0" fillId="36" borderId="21" xfId="0" applyNumberFormat="1" applyFont="1" applyFill="1" applyBorder="1" applyAlignment="1" applyProtection="1">
      <alignment/>
      <protection locked="0"/>
    </xf>
    <xf numFmtId="3" fontId="0" fillId="36" borderId="21" xfId="0" applyNumberFormat="1" applyFont="1" applyFill="1" applyBorder="1" applyAlignment="1" applyProtection="1">
      <alignment/>
      <protection/>
    </xf>
    <xf numFmtId="3" fontId="0" fillId="36" borderId="21" xfId="0" applyNumberFormat="1" applyFont="1" applyFill="1" applyBorder="1" applyAlignment="1" applyProtection="1">
      <alignment/>
      <protection/>
    </xf>
    <xf numFmtId="3" fontId="0" fillId="36" borderId="21" xfId="0" applyNumberFormat="1" applyFont="1" applyFill="1" applyBorder="1" applyAlignment="1" applyProtection="1">
      <alignment horizontal="right"/>
      <protection/>
    </xf>
    <xf numFmtId="3" fontId="5" fillId="36" borderId="27" xfId="0" applyNumberFormat="1" applyFont="1" applyFill="1" applyBorder="1" applyAlignment="1" applyProtection="1">
      <alignment/>
      <protection/>
    </xf>
    <xf numFmtId="3" fontId="5" fillId="36" borderId="2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3" fontId="5" fillId="0" borderId="28" xfId="0" applyNumberFormat="1" applyFont="1" applyBorder="1" applyAlignment="1" applyProtection="1">
      <alignment horizontal="right"/>
      <protection/>
    </xf>
    <xf numFmtId="0" fontId="5" fillId="34" borderId="14" xfId="0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Border="1" applyAlignment="1">
      <alignment/>
    </xf>
    <xf numFmtId="3" fontId="5" fillId="33" borderId="22" xfId="0" applyNumberFormat="1" applyFont="1" applyFill="1" applyBorder="1" applyAlignment="1" applyProtection="1">
      <alignment/>
      <protection/>
    </xf>
    <xf numFmtId="3" fontId="5" fillId="0" borderId="30" xfId="0" applyNumberFormat="1" applyFont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0" fillId="36" borderId="22" xfId="0" applyNumberFormat="1" applyFont="1" applyFill="1" applyBorder="1" applyAlignment="1">
      <alignment horizontal="right"/>
    </xf>
    <xf numFmtId="3" fontId="5" fillId="36" borderId="22" xfId="0" applyNumberFormat="1" applyFon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33" borderId="33" xfId="0" applyNumberFormat="1" applyFont="1" applyFill="1" applyBorder="1" applyAlignment="1">
      <alignment horizontal="right"/>
    </xf>
    <xf numFmtId="3" fontId="0" fillId="36" borderId="21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3" fontId="5" fillId="36" borderId="39" xfId="0" applyNumberFormat="1" applyFont="1" applyFill="1" applyBorder="1" applyAlignment="1" applyProtection="1">
      <alignment/>
      <protection locked="0"/>
    </xf>
    <xf numFmtId="186" fontId="10" fillId="33" borderId="40" xfId="0" applyNumberFormat="1" applyFont="1" applyFill="1" applyBorder="1" applyAlignment="1" applyProtection="1">
      <alignment horizontal="center" vertical="center"/>
      <protection locked="0"/>
    </xf>
    <xf numFmtId="3" fontId="5" fillId="33" borderId="41" xfId="0" applyNumberFormat="1" applyFont="1" applyFill="1" applyBorder="1" applyAlignment="1">
      <alignment horizontal="right"/>
    </xf>
    <xf numFmtId="3" fontId="5" fillId="33" borderId="42" xfId="0" applyNumberFormat="1" applyFont="1" applyFill="1" applyBorder="1" applyAlignment="1">
      <alignment horizontal="right"/>
    </xf>
    <xf numFmtId="3" fontId="5" fillId="36" borderId="43" xfId="0" applyNumberFormat="1" applyFont="1" applyFill="1" applyBorder="1" applyAlignment="1" applyProtection="1">
      <alignment/>
      <protection locked="0"/>
    </xf>
    <xf numFmtId="186" fontId="10" fillId="33" borderId="44" xfId="0" applyNumberFormat="1" applyFont="1" applyFill="1" applyBorder="1" applyAlignment="1" applyProtection="1">
      <alignment horizontal="center" vertical="center"/>
      <protection locked="0"/>
    </xf>
    <xf numFmtId="3" fontId="0" fillId="33" borderId="45" xfId="0" applyNumberFormat="1" applyFont="1" applyFill="1" applyBorder="1" applyAlignment="1">
      <alignment horizontal="right"/>
    </xf>
    <xf numFmtId="3" fontId="0" fillId="36" borderId="46" xfId="0" applyNumberFormat="1" applyFont="1" applyFill="1" applyBorder="1" applyAlignment="1">
      <alignment horizontal="right"/>
    </xf>
    <xf numFmtId="3" fontId="0" fillId="36" borderId="43" xfId="0" applyNumberFormat="1" applyFont="1" applyFill="1" applyBorder="1" applyAlignment="1" applyProtection="1">
      <alignment/>
      <protection locked="0"/>
    </xf>
    <xf numFmtId="3" fontId="5" fillId="33" borderId="45" xfId="0" applyNumberFormat="1" applyFont="1" applyFill="1" applyBorder="1" applyAlignment="1">
      <alignment horizontal="right"/>
    </xf>
    <xf numFmtId="3" fontId="5" fillId="36" borderId="46" xfId="0" applyNumberFormat="1" applyFont="1" applyFill="1" applyBorder="1" applyAlignment="1">
      <alignment horizontal="right"/>
    </xf>
    <xf numFmtId="186" fontId="10" fillId="33" borderId="47" xfId="0" applyNumberFormat="1" applyFont="1" applyFill="1" applyBorder="1" applyAlignment="1" applyProtection="1">
      <alignment horizontal="center" vertical="center"/>
      <protection locked="0"/>
    </xf>
    <xf numFmtId="186" fontId="10" fillId="33" borderId="48" xfId="0" applyNumberFormat="1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>
      <alignment/>
    </xf>
    <xf numFmtId="0" fontId="5" fillId="33" borderId="5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4" fontId="5" fillId="37" borderId="51" xfId="0" applyNumberFormat="1" applyFont="1" applyFill="1" applyBorder="1" applyAlignment="1">
      <alignment horizontal="center"/>
    </xf>
    <xf numFmtId="4" fontId="5" fillId="37" borderId="52" xfId="0" applyNumberFormat="1" applyFont="1" applyFill="1" applyBorder="1" applyAlignment="1">
      <alignment horizontal="center"/>
    </xf>
    <xf numFmtId="3" fontId="0" fillId="36" borderId="53" xfId="0" applyNumberFormat="1" applyFont="1" applyFill="1" applyBorder="1" applyAlignment="1" applyProtection="1">
      <alignment/>
      <protection locked="0"/>
    </xf>
    <xf numFmtId="3" fontId="0" fillId="33" borderId="54" xfId="0" applyNumberFormat="1" applyFont="1" applyFill="1" applyBorder="1" applyAlignment="1">
      <alignment horizontal="right"/>
    </xf>
    <xf numFmtId="3" fontId="0" fillId="36" borderId="55" xfId="0" applyNumberFormat="1" applyFont="1" applyFill="1" applyBorder="1" applyAlignment="1">
      <alignment horizontal="right"/>
    </xf>
    <xf numFmtId="186" fontId="10" fillId="33" borderId="56" xfId="0" applyNumberFormat="1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>
      <alignment/>
    </xf>
    <xf numFmtId="0" fontId="3" fillId="0" borderId="0" xfId="0" applyFont="1" applyAlignment="1">
      <alignment horizontal="right"/>
    </xf>
    <xf numFmtId="4" fontId="5" fillId="38" borderId="52" xfId="0" applyNumberFormat="1" applyFont="1" applyFill="1" applyBorder="1" applyAlignment="1">
      <alignment horizontal="center"/>
    </xf>
    <xf numFmtId="4" fontId="58" fillId="38" borderId="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4" fontId="11" fillId="39" borderId="0" xfId="0" applyNumberFormat="1" applyFont="1" applyFill="1" applyBorder="1" applyAlignment="1">
      <alignment/>
    </xf>
    <xf numFmtId="0" fontId="59" fillId="40" borderId="0" xfId="0" applyFont="1" applyFill="1" applyBorder="1" applyAlignment="1">
      <alignment/>
    </xf>
    <xf numFmtId="0" fontId="60" fillId="40" borderId="0" xfId="0" applyFont="1" applyFill="1" applyBorder="1" applyAlignment="1">
      <alignment horizontal="right"/>
    </xf>
    <xf numFmtId="0" fontId="16" fillId="39" borderId="0" xfId="0" applyFont="1" applyFill="1" applyBorder="1" applyAlignment="1">
      <alignment/>
    </xf>
    <xf numFmtId="4" fontId="12" fillId="41" borderId="58" xfId="0" applyNumberFormat="1" applyFont="1" applyFill="1" applyBorder="1" applyAlignment="1">
      <alignment/>
    </xf>
    <xf numFmtId="4" fontId="13" fillId="41" borderId="58" xfId="0" applyNumberFormat="1" applyFont="1" applyFill="1" applyBorder="1" applyAlignment="1">
      <alignment/>
    </xf>
    <xf numFmtId="0" fontId="13" fillId="41" borderId="58" xfId="0" applyFont="1" applyFill="1" applyBorder="1" applyAlignment="1">
      <alignment/>
    </xf>
    <xf numFmtId="0" fontId="12" fillId="41" borderId="58" xfId="0" applyFont="1" applyFill="1" applyBorder="1" applyAlignment="1">
      <alignment/>
    </xf>
    <xf numFmtId="0" fontId="14" fillId="41" borderId="58" xfId="0" applyFont="1" applyFill="1" applyBorder="1" applyAlignment="1">
      <alignment/>
    </xf>
    <xf numFmtId="0" fontId="59" fillId="36" borderId="0" xfId="0" applyFont="1" applyFill="1" applyAlignment="1">
      <alignment/>
    </xf>
    <xf numFmtId="3" fontId="60" fillId="40" borderId="59" xfId="0" applyNumberFormat="1" applyFont="1" applyFill="1" applyBorder="1" applyAlignment="1" applyProtection="1">
      <alignment/>
      <protection locked="0"/>
    </xf>
    <xf numFmtId="3" fontId="60" fillId="40" borderId="60" xfId="0" applyNumberFormat="1" applyFont="1" applyFill="1" applyBorder="1" applyAlignment="1" applyProtection="1">
      <alignment/>
      <protection locked="0"/>
    </xf>
    <xf numFmtId="3" fontId="60" fillId="40" borderId="61" xfId="0" applyNumberFormat="1" applyFont="1" applyFill="1" applyBorder="1" applyAlignment="1" applyProtection="1">
      <alignment/>
      <protection locked="0"/>
    </xf>
    <xf numFmtId="3" fontId="59" fillId="40" borderId="61" xfId="0" applyNumberFormat="1" applyFont="1" applyFill="1" applyBorder="1" applyAlignment="1" applyProtection="1">
      <alignment/>
      <protection locked="0"/>
    </xf>
    <xf numFmtId="3" fontId="60" fillId="40" borderId="62" xfId="0" applyNumberFormat="1" applyFont="1" applyFill="1" applyBorder="1" applyAlignment="1" applyProtection="1">
      <alignment/>
      <protection locked="0"/>
    </xf>
    <xf numFmtId="3" fontId="60" fillId="40" borderId="63" xfId="0" applyNumberFormat="1" applyFont="1" applyFill="1" applyBorder="1" applyAlignment="1">
      <alignment horizontal="right"/>
    </xf>
    <xf numFmtId="3" fontId="59" fillId="40" borderId="64" xfId="0" applyNumberFormat="1" applyFont="1" applyFill="1" applyBorder="1" applyAlignment="1">
      <alignment horizontal="right"/>
    </xf>
    <xf numFmtId="3" fontId="60" fillId="40" borderId="64" xfId="0" applyNumberFormat="1" applyFont="1" applyFill="1" applyBorder="1" applyAlignment="1">
      <alignment horizontal="right"/>
    </xf>
    <xf numFmtId="3" fontId="60" fillId="40" borderId="65" xfId="0" applyNumberFormat="1" applyFont="1" applyFill="1" applyBorder="1" applyAlignment="1">
      <alignment horizontal="right"/>
    </xf>
    <xf numFmtId="0" fontId="60" fillId="40" borderId="50" xfId="0" applyFont="1" applyFill="1" applyBorder="1" applyAlignment="1">
      <alignment/>
    </xf>
    <xf numFmtId="4" fontId="60" fillId="36" borderId="66" xfId="0" applyNumberFormat="1" applyFont="1" applyFill="1" applyBorder="1" applyAlignment="1">
      <alignment horizontal="center"/>
    </xf>
    <xf numFmtId="0" fontId="59" fillId="40" borderId="50" xfId="0" applyFont="1" applyFill="1" applyBorder="1" applyAlignment="1">
      <alignment/>
    </xf>
    <xf numFmtId="4" fontId="60" fillId="36" borderId="0" xfId="0" applyNumberFormat="1" applyFont="1" applyFill="1" applyBorder="1" applyAlignment="1">
      <alignment/>
    </xf>
    <xf numFmtId="0" fontId="60" fillId="40" borderId="57" xfId="0" applyFont="1" applyFill="1" applyBorder="1" applyAlignment="1">
      <alignment/>
    </xf>
    <xf numFmtId="0" fontId="15" fillId="39" borderId="67" xfId="0" applyFont="1" applyFill="1" applyBorder="1" applyAlignment="1">
      <alignment/>
    </xf>
    <xf numFmtId="0" fontId="58" fillId="42" borderId="68" xfId="0" applyFont="1" applyFill="1" applyBorder="1" applyAlignment="1">
      <alignment/>
    </xf>
    <xf numFmtId="4" fontId="58" fillId="42" borderId="69" xfId="0" applyNumberFormat="1" applyFont="1" applyFill="1" applyBorder="1" applyAlignment="1" applyProtection="1">
      <alignment/>
      <protection locked="0"/>
    </xf>
    <xf numFmtId="4" fontId="58" fillId="42" borderId="70" xfId="0" applyNumberFormat="1" applyFont="1" applyFill="1" applyBorder="1" applyAlignment="1" applyProtection="1">
      <alignment/>
      <protection locked="0"/>
    </xf>
    <xf numFmtId="4" fontId="15" fillId="39" borderId="71" xfId="0" applyNumberFormat="1" applyFont="1" applyFill="1" applyBorder="1" applyAlignment="1" applyProtection="1">
      <alignment/>
      <protection locked="0"/>
    </xf>
    <xf numFmtId="4" fontId="15" fillId="39" borderId="72" xfId="0" applyNumberFormat="1" applyFont="1" applyFill="1" applyBorder="1" applyAlignment="1" applyProtection="1">
      <alignment/>
      <protection locked="0"/>
    </xf>
    <xf numFmtId="0" fontId="12" fillId="39" borderId="73" xfId="0" applyFont="1" applyFill="1" applyBorder="1" applyAlignment="1">
      <alignment horizontal="left"/>
    </xf>
    <xf numFmtId="0" fontId="12" fillId="39" borderId="74" xfId="0" applyFont="1" applyFill="1" applyBorder="1" applyAlignment="1">
      <alignment horizontal="left"/>
    </xf>
    <xf numFmtId="0" fontId="12" fillId="39" borderId="75" xfId="0" applyFont="1" applyFill="1" applyBorder="1" applyAlignment="1">
      <alignment horizontal="center"/>
    </xf>
    <xf numFmtId="0" fontId="61" fillId="43" borderId="0" xfId="0" applyFont="1" applyFill="1" applyBorder="1" applyAlignment="1">
      <alignment/>
    </xf>
    <xf numFmtId="4" fontId="61" fillId="43" borderId="0" xfId="0" applyNumberFormat="1" applyFont="1" applyFill="1" applyBorder="1" applyAlignment="1">
      <alignment/>
    </xf>
    <xf numFmtId="0" fontId="61" fillId="42" borderId="68" xfId="0" applyFont="1" applyFill="1" applyBorder="1" applyAlignment="1">
      <alignment/>
    </xf>
    <xf numFmtId="0" fontId="58" fillId="42" borderId="76" xfId="0" applyFont="1" applyFill="1" applyBorder="1" applyAlignment="1">
      <alignment horizontal="center"/>
    </xf>
    <xf numFmtId="0" fontId="58" fillId="42" borderId="77" xfId="0" applyFont="1" applyFill="1" applyBorder="1" applyAlignment="1">
      <alignment horizontal="center"/>
    </xf>
    <xf numFmtId="0" fontId="58" fillId="42" borderId="78" xfId="0" applyFont="1" applyFill="1" applyBorder="1" applyAlignment="1">
      <alignment horizontal="center"/>
    </xf>
    <xf numFmtId="0" fontId="58" fillId="42" borderId="68" xfId="0" applyFont="1" applyFill="1" applyBorder="1" applyAlignment="1">
      <alignment/>
    </xf>
    <xf numFmtId="3" fontId="58" fillId="42" borderId="79" xfId="0" applyNumberFormat="1" applyFont="1" applyFill="1" applyBorder="1" applyAlignment="1" applyProtection="1">
      <alignment/>
      <protection locked="0"/>
    </xf>
    <xf numFmtId="3" fontId="58" fillId="42" borderId="80" xfId="0" applyNumberFormat="1" applyFont="1" applyFill="1" applyBorder="1" applyAlignment="1" applyProtection="1">
      <alignment/>
      <protection locked="0"/>
    </xf>
    <xf numFmtId="3" fontId="58" fillId="42" borderId="81" xfId="0" applyNumberFormat="1" applyFont="1" applyFill="1" applyBorder="1" applyAlignment="1" applyProtection="1">
      <alignment/>
      <protection locked="0"/>
    </xf>
    <xf numFmtId="3" fontId="58" fillId="42" borderId="82" xfId="0" applyNumberFormat="1" applyFont="1" applyFill="1" applyBorder="1" applyAlignment="1" applyProtection="1">
      <alignment/>
      <protection/>
    </xf>
    <xf numFmtId="3" fontId="58" fillId="42" borderId="83" xfId="0" applyNumberFormat="1" applyFont="1" applyFill="1" applyBorder="1" applyAlignment="1" applyProtection="1">
      <alignment/>
      <protection/>
    </xf>
    <xf numFmtId="3" fontId="58" fillId="42" borderId="84" xfId="0" applyNumberFormat="1" applyFont="1" applyFill="1" applyBorder="1" applyAlignment="1">
      <alignment/>
    </xf>
    <xf numFmtId="0" fontId="58" fillId="42" borderId="73" xfId="0" applyFont="1" applyFill="1" applyBorder="1" applyAlignment="1">
      <alignment/>
    </xf>
    <xf numFmtId="3" fontId="58" fillId="42" borderId="85" xfId="0" applyNumberFormat="1" applyFont="1" applyFill="1" applyBorder="1" applyAlignment="1" applyProtection="1">
      <alignment/>
      <protection/>
    </xf>
    <xf numFmtId="3" fontId="58" fillId="42" borderId="86" xfId="0" applyNumberFormat="1" applyFont="1" applyFill="1" applyBorder="1" applyAlignment="1" applyProtection="1">
      <alignment/>
      <protection/>
    </xf>
    <xf numFmtId="3" fontId="58" fillId="42" borderId="87" xfId="0" applyNumberFormat="1" applyFont="1" applyFill="1" applyBorder="1" applyAlignment="1">
      <alignment/>
    </xf>
    <xf numFmtId="0" fontId="61" fillId="42" borderId="88" xfId="0" applyFont="1" applyFill="1" applyBorder="1" applyAlignment="1">
      <alignment/>
    </xf>
    <xf numFmtId="0" fontId="58" fillId="42" borderId="89" xfId="0" applyFont="1" applyFill="1" applyBorder="1" applyAlignment="1">
      <alignment horizontal="center"/>
    </xf>
    <xf numFmtId="0" fontId="58" fillId="42" borderId="88" xfId="0" applyFont="1" applyFill="1" applyBorder="1" applyAlignment="1">
      <alignment/>
    </xf>
    <xf numFmtId="3" fontId="58" fillId="42" borderId="90" xfId="0" applyNumberFormat="1" applyFont="1" applyFill="1" applyBorder="1" applyAlignment="1">
      <alignment horizontal="right"/>
    </xf>
    <xf numFmtId="3" fontId="58" fillId="42" borderId="91" xfId="0" applyNumberFormat="1" applyFont="1" applyFill="1" applyBorder="1" applyAlignment="1">
      <alignment horizontal="right"/>
    </xf>
    <xf numFmtId="3" fontId="58" fillId="42" borderId="79" xfId="0" applyNumberFormat="1" applyFont="1" applyFill="1" applyBorder="1" applyAlignment="1">
      <alignment horizontal="right"/>
    </xf>
    <xf numFmtId="3" fontId="58" fillId="42" borderId="92" xfId="0" applyNumberFormat="1" applyFont="1" applyFill="1" applyBorder="1" applyAlignment="1">
      <alignment horizontal="right"/>
    </xf>
    <xf numFmtId="3" fontId="58" fillId="42" borderId="81" xfId="0" applyNumberFormat="1" applyFont="1" applyFill="1" applyBorder="1" applyAlignment="1">
      <alignment horizontal="right"/>
    </xf>
    <xf numFmtId="0" fontId="60" fillId="42" borderId="73" xfId="0" applyFont="1" applyFill="1" applyBorder="1" applyAlignment="1">
      <alignment horizontal="left"/>
    </xf>
    <xf numFmtId="0" fontId="58" fillId="42" borderId="74" xfId="0" applyFont="1" applyFill="1" applyBorder="1" applyAlignment="1">
      <alignment horizontal="left"/>
    </xf>
    <xf numFmtId="0" fontId="60" fillId="42" borderId="75" xfId="0" applyFont="1" applyFill="1" applyBorder="1" applyAlignment="1">
      <alignment horizontal="center"/>
    </xf>
    <xf numFmtId="3" fontId="58" fillId="42" borderId="93" xfId="0" applyNumberFormat="1" applyFont="1" applyFill="1" applyBorder="1" applyAlignment="1">
      <alignment horizontal="right"/>
    </xf>
    <xf numFmtId="3" fontId="58" fillId="42" borderId="94" xfId="0" applyNumberFormat="1" applyFont="1" applyFill="1" applyBorder="1" applyAlignment="1">
      <alignment horizontal="right"/>
    </xf>
    <xf numFmtId="3" fontId="58" fillId="42" borderId="95" xfId="0" applyNumberFormat="1" applyFont="1" applyFill="1" applyBorder="1" applyAlignment="1">
      <alignment horizontal="right"/>
    </xf>
    <xf numFmtId="0" fontId="58" fillId="42" borderId="96" xfId="0" applyFont="1" applyFill="1" applyBorder="1" applyAlignment="1">
      <alignment/>
    </xf>
    <xf numFmtId="3" fontId="58" fillId="42" borderId="97" xfId="0" applyNumberFormat="1" applyFont="1" applyFill="1" applyBorder="1" applyAlignment="1">
      <alignment horizontal="right"/>
    </xf>
    <xf numFmtId="3" fontId="58" fillId="42" borderId="98" xfId="0" applyNumberFormat="1" applyFont="1" applyFill="1" applyBorder="1" applyAlignment="1">
      <alignment horizontal="right"/>
    </xf>
    <xf numFmtId="3" fontId="58" fillId="42" borderId="99" xfId="0" applyNumberFormat="1" applyFont="1" applyFill="1" applyBorder="1" applyAlignment="1">
      <alignment horizontal="right"/>
    </xf>
    <xf numFmtId="3" fontId="0" fillId="36" borderId="100" xfId="0" applyNumberFormat="1" applyFont="1" applyFill="1" applyBorder="1" applyAlignment="1" applyProtection="1">
      <alignment/>
      <protection/>
    </xf>
    <xf numFmtId="3" fontId="62" fillId="42" borderId="79" xfId="0" applyNumberFormat="1" applyFont="1" applyFill="1" applyBorder="1" applyAlignment="1">
      <alignment horizontal="right"/>
    </xf>
    <xf numFmtId="3" fontId="62" fillId="42" borderId="92" xfId="0" applyNumberFormat="1" applyFont="1" applyFill="1" applyBorder="1" applyAlignment="1">
      <alignment horizontal="right"/>
    </xf>
    <xf numFmtId="3" fontId="62" fillId="42" borderId="81" xfId="0" applyNumberFormat="1" applyFont="1" applyFill="1" applyBorder="1" applyAlignment="1">
      <alignment horizontal="right"/>
    </xf>
    <xf numFmtId="3" fontId="62" fillId="42" borderId="101" xfId="0" applyNumberFormat="1" applyFont="1" applyFill="1" applyBorder="1" applyAlignment="1" applyProtection="1">
      <alignment/>
      <protection locked="0"/>
    </xf>
    <xf numFmtId="3" fontId="62" fillId="42" borderId="102" xfId="0" applyNumberFormat="1" applyFont="1" applyFill="1" applyBorder="1" applyAlignment="1" applyProtection="1">
      <alignment/>
      <protection locked="0"/>
    </xf>
    <xf numFmtId="3" fontId="62" fillId="42" borderId="91" xfId="0" applyNumberFormat="1" applyFont="1" applyFill="1" applyBorder="1" applyAlignment="1" applyProtection="1">
      <alignment/>
      <protection locked="0"/>
    </xf>
    <xf numFmtId="3" fontId="62" fillId="42" borderId="79" xfId="0" applyNumberFormat="1" applyFont="1" applyFill="1" applyBorder="1" applyAlignment="1" applyProtection="1">
      <alignment/>
      <protection locked="0"/>
    </xf>
    <xf numFmtId="3" fontId="62" fillId="42" borderId="80" xfId="0" applyNumberFormat="1" applyFont="1" applyFill="1" applyBorder="1" applyAlignment="1" applyProtection="1">
      <alignment/>
      <protection locked="0"/>
    </xf>
    <xf numFmtId="3" fontId="62" fillId="42" borderId="81" xfId="0" applyNumberFormat="1" applyFont="1" applyFill="1" applyBorder="1" applyAlignment="1" applyProtection="1">
      <alignment/>
      <protection locked="0"/>
    </xf>
    <xf numFmtId="3" fontId="62" fillId="42" borderId="101" xfId="0" applyNumberFormat="1" applyFont="1" applyFill="1" applyBorder="1" applyAlignment="1">
      <alignment horizontal="right"/>
    </xf>
    <xf numFmtId="3" fontId="0" fillId="36" borderId="22" xfId="0" applyNumberFormat="1" applyFont="1" applyFill="1" applyBorder="1" applyAlignment="1" applyProtection="1">
      <alignment horizontal="right"/>
      <protection/>
    </xf>
    <xf numFmtId="0" fontId="60" fillId="42" borderId="103" xfId="0" applyFont="1" applyFill="1" applyBorder="1" applyAlignment="1">
      <alignment/>
    </xf>
    <xf numFmtId="0" fontId="11" fillId="39" borderId="103" xfId="0" applyFont="1" applyFill="1" applyBorder="1" applyAlignment="1">
      <alignment/>
    </xf>
    <xf numFmtId="4" fontId="3" fillId="44" borderId="0" xfId="0" applyNumberFormat="1" applyFont="1" applyFill="1" applyBorder="1" applyAlignment="1">
      <alignment/>
    </xf>
    <xf numFmtId="0" fontId="3" fillId="44" borderId="0" xfId="0" applyFont="1" applyFill="1" applyBorder="1" applyAlignment="1">
      <alignment/>
    </xf>
    <xf numFmtId="4" fontId="4" fillId="44" borderId="0" xfId="0" applyNumberFormat="1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17" fillId="44" borderId="104" xfId="0" applyFont="1" applyFill="1" applyBorder="1" applyAlignment="1">
      <alignment horizontal="left"/>
    </xf>
    <xf numFmtId="0" fontId="17" fillId="44" borderId="105" xfId="0" applyFont="1" applyFill="1" applyBorder="1" applyAlignment="1">
      <alignment horizontal="left"/>
    </xf>
    <xf numFmtId="0" fontId="17" fillId="44" borderId="106" xfId="0" applyFont="1" applyFill="1" applyBorder="1" applyAlignment="1">
      <alignment horizontal="center"/>
    </xf>
    <xf numFmtId="0" fontId="3" fillId="36" borderId="107" xfId="0" applyFont="1" applyFill="1" applyBorder="1" applyAlignment="1">
      <alignment/>
    </xf>
    <xf numFmtId="4" fontId="5" fillId="36" borderId="108" xfId="0" applyNumberFormat="1" applyFont="1" applyFill="1" applyBorder="1" applyAlignment="1" applyProtection="1">
      <alignment/>
      <protection locked="0"/>
    </xf>
    <xf numFmtId="4" fontId="5" fillId="36" borderId="109" xfId="0" applyNumberFormat="1" applyFont="1" applyFill="1" applyBorder="1" applyAlignment="1" applyProtection="1">
      <alignment/>
      <protection locked="0"/>
    </xf>
    <xf numFmtId="0" fontId="4" fillId="44" borderId="105" xfId="0" applyFont="1" applyFill="1" applyBorder="1" applyAlignment="1">
      <alignment/>
    </xf>
    <xf numFmtId="4" fontId="17" fillId="45" borderId="110" xfId="0" applyNumberFormat="1" applyFont="1" applyFill="1" applyBorder="1" applyAlignment="1">
      <alignment/>
    </xf>
    <xf numFmtId="4" fontId="17" fillId="46" borderId="111" xfId="0" applyNumberFormat="1" applyFont="1" applyFill="1" applyBorder="1" applyAlignment="1">
      <alignment/>
    </xf>
    <xf numFmtId="4" fontId="18" fillId="46" borderId="111" xfId="0" applyNumberFormat="1" applyFont="1" applyFill="1" applyBorder="1" applyAlignment="1">
      <alignment/>
    </xf>
    <xf numFmtId="0" fontId="18" fillId="46" borderId="111" xfId="0" applyFont="1" applyFill="1" applyBorder="1" applyAlignment="1">
      <alignment/>
    </xf>
    <xf numFmtId="0" fontId="17" fillId="46" borderId="111" xfId="0" applyFont="1" applyFill="1" applyBorder="1" applyAlignment="1">
      <alignment/>
    </xf>
    <xf numFmtId="0" fontId="18" fillId="46" borderId="112" xfId="0" applyFont="1" applyFill="1" applyBorder="1" applyAlignment="1">
      <alignment/>
    </xf>
    <xf numFmtId="0" fontId="19" fillId="46" borderId="113" xfId="0" applyFont="1" applyFill="1" applyBorder="1" applyAlignment="1">
      <alignment/>
    </xf>
    <xf numFmtId="3" fontId="5" fillId="36" borderId="56" xfId="0" applyNumberFormat="1" applyFont="1" applyFill="1" applyBorder="1" applyAlignment="1" applyProtection="1">
      <alignment vertical="center"/>
      <protection locked="0"/>
    </xf>
    <xf numFmtId="0" fontId="4" fillId="0" borderId="56" xfId="0" applyFont="1" applyBorder="1" applyAlignment="1">
      <alignment vertical="center"/>
    </xf>
    <xf numFmtId="3" fontId="5" fillId="36" borderId="114" xfId="0" applyNumberFormat="1" applyFont="1" applyFill="1" applyBorder="1" applyAlignment="1" applyProtection="1">
      <alignment vertical="center"/>
      <protection locked="0"/>
    </xf>
    <xf numFmtId="3" fontId="0" fillId="33" borderId="115" xfId="0" applyNumberFormat="1" applyFont="1" applyFill="1" applyBorder="1" applyAlignment="1">
      <alignment horizontal="right" vertical="center"/>
    </xf>
    <xf numFmtId="3" fontId="0" fillId="36" borderId="116" xfId="0" applyNumberFormat="1" applyFont="1" applyFill="1" applyBorder="1" applyAlignment="1">
      <alignment horizontal="right" vertical="center"/>
    </xf>
    <xf numFmtId="3" fontId="5" fillId="36" borderId="117" xfId="0" applyNumberFormat="1" applyFont="1" applyFill="1" applyBorder="1" applyAlignment="1" applyProtection="1">
      <alignment/>
      <protection locked="0"/>
    </xf>
    <xf numFmtId="3" fontId="5" fillId="36" borderId="10" xfId="0" applyNumberFormat="1" applyFont="1" applyFill="1" applyBorder="1" applyAlignment="1" applyProtection="1">
      <alignment/>
      <protection locked="0"/>
    </xf>
    <xf numFmtId="3" fontId="5" fillId="36" borderId="118" xfId="0" applyNumberFormat="1" applyFont="1" applyFill="1" applyBorder="1" applyAlignment="1" applyProtection="1">
      <alignment/>
      <protection locked="0"/>
    </xf>
    <xf numFmtId="0" fontId="63" fillId="42" borderId="68" xfId="0" applyFont="1" applyFill="1" applyBorder="1" applyAlignment="1">
      <alignment/>
    </xf>
    <xf numFmtId="4" fontId="16" fillId="39" borderId="67" xfId="0" applyNumberFormat="1" applyFont="1" applyFill="1" applyBorder="1" applyAlignment="1">
      <alignment/>
    </xf>
    <xf numFmtId="4" fontId="63" fillId="42" borderId="69" xfId="0" applyNumberFormat="1" applyFont="1" applyFill="1" applyBorder="1" applyAlignment="1" applyProtection="1">
      <alignment/>
      <protection locked="0"/>
    </xf>
    <xf numFmtId="0" fontId="20" fillId="39" borderId="0" xfId="0" applyFont="1" applyFill="1" applyBorder="1" applyAlignment="1">
      <alignment/>
    </xf>
    <xf numFmtId="4" fontId="20" fillId="39" borderId="71" xfId="0" applyNumberFormat="1" applyFont="1" applyFill="1" applyBorder="1" applyAlignment="1" applyProtection="1">
      <alignment/>
      <protection locked="0"/>
    </xf>
    <xf numFmtId="4" fontId="11" fillId="39" borderId="71" xfId="0" applyNumberFormat="1" applyFont="1" applyFill="1" applyBorder="1" applyAlignment="1" applyProtection="1">
      <alignment/>
      <protection locked="0"/>
    </xf>
    <xf numFmtId="4" fontId="16" fillId="39" borderId="0" xfId="0" applyNumberFormat="1" applyFont="1" applyFill="1" applyBorder="1" applyAlignment="1">
      <alignment/>
    </xf>
    <xf numFmtId="4" fontId="21" fillId="39" borderId="0" xfId="0" applyNumberFormat="1" applyFont="1" applyFill="1" applyBorder="1" applyAlignment="1">
      <alignment/>
    </xf>
    <xf numFmtId="0" fontId="21" fillId="39" borderId="0" xfId="0" applyFont="1" applyFill="1" applyBorder="1" applyAlignment="1">
      <alignment/>
    </xf>
    <xf numFmtId="4" fontId="16" fillId="39" borderId="119" xfId="0" applyNumberFormat="1" applyFont="1" applyFill="1" applyBorder="1" applyAlignment="1">
      <alignment/>
    </xf>
    <xf numFmtId="3" fontId="21" fillId="39" borderId="119" xfId="0" applyNumberFormat="1" applyFont="1" applyFill="1" applyBorder="1" applyAlignment="1">
      <alignment/>
    </xf>
    <xf numFmtId="4" fontId="21" fillId="39" borderId="119" xfId="0" applyNumberFormat="1" applyFont="1" applyFill="1" applyBorder="1" applyAlignment="1">
      <alignment/>
    </xf>
    <xf numFmtId="0" fontId="21" fillId="39" borderId="119" xfId="0" applyFont="1" applyFill="1" applyBorder="1" applyAlignment="1">
      <alignment/>
    </xf>
    <xf numFmtId="4" fontId="16" fillId="39" borderId="67" xfId="0" applyNumberFormat="1" applyFont="1" applyFill="1" applyBorder="1" applyAlignment="1" applyProtection="1">
      <alignment/>
      <protection locked="0"/>
    </xf>
    <xf numFmtId="0" fontId="2" fillId="33" borderId="120" xfId="0" applyFont="1" applyFill="1" applyBorder="1" applyAlignment="1">
      <alignment vertical="center"/>
    </xf>
    <xf numFmtId="0" fontId="2" fillId="33" borderId="12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4" fontId="3" fillId="36" borderId="69" xfId="0" applyNumberFormat="1" applyFont="1" applyFill="1" applyBorder="1" applyAlignment="1" applyProtection="1">
      <alignment/>
      <protection locked="0"/>
    </xf>
    <xf numFmtId="4" fontId="3" fillId="44" borderId="71" xfId="0" applyNumberFormat="1" applyFont="1" applyFill="1" applyBorder="1" applyAlignment="1" applyProtection="1">
      <alignment/>
      <protection locked="0"/>
    </xf>
    <xf numFmtId="4" fontId="3" fillId="44" borderId="122" xfId="0" applyNumberFormat="1" applyFont="1" applyFill="1" applyBorder="1" applyAlignment="1">
      <alignment/>
    </xf>
    <xf numFmtId="0" fontId="3" fillId="44" borderId="122" xfId="0" applyFont="1" applyFill="1" applyBorder="1" applyAlignment="1">
      <alignment/>
    </xf>
    <xf numFmtId="4" fontId="3" fillId="44" borderId="123" xfId="0" applyNumberFormat="1" applyFont="1" applyFill="1" applyBorder="1" applyAlignment="1" applyProtection="1">
      <alignment/>
      <protection locked="0"/>
    </xf>
    <xf numFmtId="4" fontId="3" fillId="44" borderId="124" xfId="0" applyNumberFormat="1" applyFont="1" applyFill="1" applyBorder="1" applyAlignment="1" applyProtection="1">
      <alignment/>
      <protection locked="0"/>
    </xf>
    <xf numFmtId="4" fontId="3" fillId="44" borderId="125" xfId="0" applyNumberFormat="1" applyFont="1" applyFill="1" applyBorder="1" applyAlignment="1" applyProtection="1">
      <alignment/>
      <protection locked="0"/>
    </xf>
    <xf numFmtId="4" fontId="3" fillId="44" borderId="106" xfId="0" applyNumberFormat="1" applyFont="1" applyFill="1" applyBorder="1" applyAlignment="1" applyProtection="1">
      <alignment/>
      <protection locked="0"/>
    </xf>
    <xf numFmtId="0" fontId="2" fillId="36" borderId="107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2" fillId="36" borderId="126" xfId="0" applyFont="1" applyFill="1" applyBorder="1" applyAlignment="1">
      <alignment/>
    </xf>
    <xf numFmtId="0" fontId="2" fillId="36" borderId="104" xfId="0" applyFont="1" applyFill="1" applyBorder="1" applyAlignment="1">
      <alignment/>
    </xf>
    <xf numFmtId="0" fontId="2" fillId="44" borderId="127" xfId="0" applyFont="1" applyFill="1" applyBorder="1" applyAlignment="1">
      <alignment/>
    </xf>
    <xf numFmtId="0" fontId="2" fillId="36" borderId="105" xfId="0" applyFont="1" applyFill="1" applyBorder="1" applyAlignment="1">
      <alignment/>
    </xf>
    <xf numFmtId="4" fontId="2" fillId="44" borderId="0" xfId="0" applyNumberFormat="1" applyFont="1" applyFill="1" applyBorder="1" applyAlignment="1">
      <alignment/>
    </xf>
    <xf numFmtId="4" fontId="2" fillId="44" borderId="127" xfId="0" applyNumberFormat="1" applyFont="1" applyFill="1" applyBorder="1" applyAlignment="1">
      <alignment/>
    </xf>
    <xf numFmtId="4" fontId="2" fillId="44" borderId="122" xfId="0" applyNumberFormat="1" applyFont="1" applyFill="1" applyBorder="1" applyAlignment="1">
      <alignment/>
    </xf>
    <xf numFmtId="3" fontId="2" fillId="44" borderId="122" xfId="0" applyNumberFormat="1" applyFont="1" applyFill="1" applyBorder="1" applyAlignment="1">
      <alignment/>
    </xf>
    <xf numFmtId="3" fontId="0" fillId="36" borderId="25" xfId="0" applyNumberFormat="1" applyFont="1" applyFill="1" applyBorder="1" applyAlignment="1" applyProtection="1">
      <alignment/>
      <protection/>
    </xf>
    <xf numFmtId="4" fontId="5" fillId="33" borderId="128" xfId="0" applyNumberFormat="1" applyFont="1" applyFill="1" applyBorder="1" applyAlignment="1">
      <alignment horizontal="right"/>
    </xf>
    <xf numFmtId="4" fontId="0" fillId="33" borderId="44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129" xfId="0" applyNumberFormat="1" applyFont="1" applyFill="1" applyBorder="1" applyAlignment="1">
      <alignment horizontal="right"/>
    </xf>
    <xf numFmtId="4" fontId="5" fillId="36" borderId="128" xfId="0" applyNumberFormat="1" applyFont="1" applyFill="1" applyBorder="1" applyAlignment="1" applyProtection="1">
      <alignment/>
      <protection locked="0"/>
    </xf>
    <xf numFmtId="4" fontId="5" fillId="36" borderId="40" xfId="0" applyNumberFormat="1" applyFont="1" applyFill="1" applyBorder="1" applyAlignment="1" applyProtection="1">
      <alignment/>
      <protection locked="0"/>
    </xf>
    <xf numFmtId="4" fontId="0" fillId="36" borderId="40" xfId="0" applyNumberFormat="1" applyFont="1" applyFill="1" applyBorder="1" applyAlignment="1" applyProtection="1">
      <alignment/>
      <protection locked="0"/>
    </xf>
    <xf numFmtId="4" fontId="0" fillId="36" borderId="52" xfId="0" applyNumberFormat="1" applyFont="1" applyFill="1" applyBorder="1" applyAlignment="1" applyProtection="1">
      <alignment/>
      <protection locked="0"/>
    </xf>
    <xf numFmtId="4" fontId="5" fillId="36" borderId="129" xfId="0" applyNumberFormat="1" applyFont="1" applyFill="1" applyBorder="1" applyAlignment="1" applyProtection="1">
      <alignment/>
      <protection locked="0"/>
    </xf>
    <xf numFmtId="4" fontId="5" fillId="36" borderId="130" xfId="0" applyNumberFormat="1" applyFont="1" applyFill="1" applyBorder="1" applyAlignment="1" applyProtection="1">
      <alignment/>
      <protection locked="0"/>
    </xf>
    <xf numFmtId="0" fontId="59" fillId="40" borderId="50" xfId="0" applyFont="1" applyFill="1" applyBorder="1" applyAlignment="1">
      <alignment/>
    </xf>
    <xf numFmtId="4" fontId="0" fillId="36" borderId="44" xfId="0" applyNumberFormat="1" applyFont="1" applyFill="1" applyBorder="1" applyAlignment="1" applyProtection="1">
      <alignment/>
      <protection locked="0"/>
    </xf>
    <xf numFmtId="3" fontId="0" fillId="36" borderId="22" xfId="0" applyNumberFormat="1" applyFont="1" applyFill="1" applyBorder="1" applyAlignment="1" applyProtection="1">
      <alignment/>
      <protection/>
    </xf>
    <xf numFmtId="188" fontId="10" fillId="33" borderId="40" xfId="0" applyNumberFormat="1" applyFont="1" applyFill="1" applyBorder="1" applyAlignment="1" applyProtection="1">
      <alignment horizontal="center" vertical="center"/>
      <protection locked="0"/>
    </xf>
    <xf numFmtId="188" fontId="10" fillId="33" borderId="44" xfId="0" applyNumberFormat="1" applyFont="1" applyFill="1" applyBorder="1" applyAlignment="1" applyProtection="1">
      <alignment horizontal="center" vertical="center"/>
      <protection locked="0"/>
    </xf>
    <xf numFmtId="190" fontId="10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/>
    </xf>
    <xf numFmtId="4" fontId="2" fillId="34" borderId="12" xfId="0" applyNumberFormat="1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left"/>
    </xf>
    <xf numFmtId="4" fontId="64" fillId="42" borderId="133" xfId="0" applyNumberFormat="1" applyFont="1" applyFill="1" applyBorder="1" applyAlignment="1">
      <alignment horizontal="center"/>
    </xf>
    <xf numFmtId="0" fontId="64" fillId="42" borderId="134" xfId="0" applyFont="1" applyFill="1" applyBorder="1" applyAlignment="1">
      <alignment horizontal="center"/>
    </xf>
    <xf numFmtId="0" fontId="64" fillId="42" borderId="135" xfId="0" applyFont="1" applyFill="1" applyBorder="1" applyAlignment="1">
      <alignment horizontal="center"/>
    </xf>
    <xf numFmtId="0" fontId="64" fillId="42" borderId="74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4" fontId="5" fillId="34" borderId="17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4" fontId="2" fillId="36" borderId="136" xfId="0" applyNumberFormat="1" applyFont="1" applyFill="1" applyBorder="1" applyAlignment="1">
      <alignment horizontal="center"/>
    </xf>
    <xf numFmtId="0" fontId="2" fillId="36" borderId="137" xfId="0" applyFont="1" applyFill="1" applyBorder="1" applyAlignment="1">
      <alignment horizontal="center"/>
    </xf>
    <xf numFmtId="0" fontId="2" fillId="36" borderId="138" xfId="0" applyFont="1" applyFill="1" applyBorder="1" applyAlignment="1">
      <alignment horizontal="center"/>
    </xf>
    <xf numFmtId="0" fontId="2" fillId="36" borderId="136" xfId="0" applyFont="1" applyFill="1" applyBorder="1" applyAlignment="1">
      <alignment horizontal="left"/>
    </xf>
    <xf numFmtId="0" fontId="2" fillId="36" borderId="137" xfId="0" applyFont="1" applyFill="1" applyBorder="1" applyAlignment="1">
      <alignment horizontal="left"/>
    </xf>
    <xf numFmtId="0" fontId="2" fillId="36" borderId="138" xfId="0" applyFont="1" applyFill="1" applyBorder="1" applyAlignment="1">
      <alignment horizontal="left"/>
    </xf>
    <xf numFmtId="4" fontId="64" fillId="40" borderId="139" xfId="0" applyNumberFormat="1" applyFont="1" applyFill="1" applyBorder="1" applyAlignment="1">
      <alignment horizontal="center"/>
    </xf>
    <xf numFmtId="0" fontId="64" fillId="40" borderId="140" xfId="0" applyFont="1" applyFill="1" applyBorder="1" applyAlignment="1">
      <alignment horizontal="center"/>
    </xf>
    <xf numFmtId="0" fontId="64" fillId="40" borderId="141" xfId="0" applyFont="1" applyFill="1" applyBorder="1" applyAlignment="1">
      <alignment horizontal="center"/>
    </xf>
    <xf numFmtId="0" fontId="64" fillId="40" borderId="139" xfId="0" applyFont="1" applyFill="1" applyBorder="1" applyAlignment="1">
      <alignment horizontal="left"/>
    </xf>
    <xf numFmtId="0" fontId="64" fillId="40" borderId="140" xfId="0" applyFont="1" applyFill="1" applyBorder="1" applyAlignment="1">
      <alignment horizontal="left"/>
    </xf>
    <xf numFmtId="0" fontId="64" fillId="40" borderId="141" xfId="0" applyFont="1" applyFill="1" applyBorder="1" applyAlignment="1">
      <alignment horizontal="left"/>
    </xf>
    <xf numFmtId="0" fontId="12" fillId="39" borderId="133" xfId="0" applyFont="1" applyFill="1" applyBorder="1" applyAlignment="1">
      <alignment/>
    </xf>
    <xf numFmtId="0" fontId="12" fillId="39" borderId="134" xfId="0" applyFont="1" applyFill="1" applyBorder="1" applyAlignment="1">
      <alignment/>
    </xf>
    <xf numFmtId="0" fontId="12" fillId="39" borderId="135" xfId="0" applyFont="1" applyFill="1" applyBorder="1" applyAlignment="1">
      <alignment/>
    </xf>
    <xf numFmtId="0" fontId="17" fillId="44" borderId="142" xfId="0" applyFont="1" applyFill="1" applyBorder="1" applyAlignment="1">
      <alignment horizontal="center" vertical="center" wrapText="1"/>
    </xf>
    <xf numFmtId="0" fontId="17" fillId="44" borderId="143" xfId="0" applyFont="1" applyFill="1" applyBorder="1" applyAlignment="1">
      <alignment horizontal="center" vertical="center" wrapText="1"/>
    </xf>
    <xf numFmtId="0" fontId="17" fillId="44" borderId="144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B1">
      <selection activeCell="K1" sqref="K1:N16384"/>
    </sheetView>
  </sheetViews>
  <sheetFormatPr defaultColWidth="9.140625" defaultRowHeight="12.75"/>
  <cols>
    <col min="1" max="1" width="47.7109375" style="1" customWidth="1"/>
    <col min="2" max="4" width="9.8515625" style="1" customWidth="1"/>
    <col min="5" max="5" width="0.71875" style="1" customWidth="1"/>
    <col min="6" max="6" width="47.7109375" style="1" customWidth="1"/>
    <col min="7" max="9" width="9.8515625" style="1" customWidth="1"/>
    <col min="10" max="16384" width="9.140625" style="1" customWidth="1"/>
  </cols>
  <sheetData>
    <row r="1" spans="1:9" ht="17.25" customHeight="1" thickBot="1">
      <c r="A1" s="249" t="s">
        <v>14</v>
      </c>
      <c r="B1" s="249"/>
      <c r="C1" s="249"/>
      <c r="D1" s="249"/>
      <c r="E1" s="249"/>
      <c r="F1" s="249"/>
      <c r="G1" s="249"/>
      <c r="H1" s="249"/>
      <c r="I1" s="249"/>
    </row>
    <row r="2" spans="1:9" ht="16.5" thickTop="1">
      <c r="A2" s="250" t="s">
        <v>12</v>
      </c>
      <c r="B2" s="251"/>
      <c r="C2" s="251"/>
      <c r="D2" s="251"/>
      <c r="E2" s="251"/>
      <c r="F2" s="251"/>
      <c r="G2" s="251"/>
      <c r="H2" s="251"/>
      <c r="I2" s="252"/>
    </row>
    <row r="3" spans="1:9" ht="16.5" thickBot="1">
      <c r="A3" s="45" t="s">
        <v>60</v>
      </c>
      <c r="B3" s="255" t="s">
        <v>141</v>
      </c>
      <c r="C3" s="255"/>
      <c r="D3" s="255"/>
      <c r="E3" s="255"/>
      <c r="F3" s="255"/>
      <c r="G3" s="4"/>
      <c r="H3" s="4"/>
      <c r="I3" s="44" t="s">
        <v>55</v>
      </c>
    </row>
    <row r="4" spans="1:9" ht="15.75" customHeight="1" thickTop="1">
      <c r="A4" s="5"/>
      <c r="B4" s="13" t="s">
        <v>13</v>
      </c>
      <c r="C4" s="13" t="s">
        <v>15</v>
      </c>
      <c r="D4" s="17" t="s">
        <v>142</v>
      </c>
      <c r="E4" s="14"/>
      <c r="F4" s="6"/>
      <c r="G4" s="13" t="s">
        <v>13</v>
      </c>
      <c r="H4" s="13" t="s">
        <v>15</v>
      </c>
      <c r="I4" s="12" t="s">
        <v>142</v>
      </c>
    </row>
    <row r="5" spans="1:9" ht="13.5" customHeight="1">
      <c r="A5" s="7" t="s">
        <v>17</v>
      </c>
      <c r="B5" s="30">
        <v>3685.65</v>
      </c>
      <c r="C5" s="30">
        <v>298.72</v>
      </c>
      <c r="D5" s="19">
        <v>286.3</v>
      </c>
      <c r="E5" s="15"/>
      <c r="F5" s="7" t="s">
        <v>11</v>
      </c>
      <c r="G5" s="55">
        <f>SUM(G6:G6)</f>
        <v>0</v>
      </c>
      <c r="H5" s="55">
        <f>SUM(H6:H6)</f>
        <v>0</v>
      </c>
      <c r="I5" s="51">
        <f>SUM(I6:I6)</f>
        <v>141600</v>
      </c>
    </row>
    <row r="6" spans="1:9" ht="13.5" customHeight="1">
      <c r="A6" s="7" t="s">
        <v>1</v>
      </c>
      <c r="B6" s="31">
        <v>1958.47</v>
      </c>
      <c r="C6" s="31">
        <v>36.8</v>
      </c>
      <c r="D6" s="20">
        <v>72.49</v>
      </c>
      <c r="E6" s="15"/>
      <c r="F6" s="8" t="s">
        <v>149</v>
      </c>
      <c r="G6" s="56">
        <v>0</v>
      </c>
      <c r="H6" s="56">
        <v>0</v>
      </c>
      <c r="I6" s="52">
        <v>141600</v>
      </c>
    </row>
    <row r="7" spans="1:9" ht="13.5" customHeight="1">
      <c r="A7" s="7" t="s">
        <v>4</v>
      </c>
      <c r="B7" s="32">
        <f>SUM(B8:B10)</f>
        <v>359923.08999999997</v>
      </c>
      <c r="C7" s="32">
        <f>SUM(C8:C10)</f>
        <v>254948.8</v>
      </c>
      <c r="D7" s="21">
        <f>SUM(D8:D10)</f>
        <v>206680.13</v>
      </c>
      <c r="E7" s="15"/>
      <c r="F7" s="7" t="s">
        <v>2</v>
      </c>
      <c r="G7" s="38">
        <f>SUM(G8:G13)</f>
        <v>19468.98</v>
      </c>
      <c r="H7" s="38">
        <f>SUM(H8:H13)</f>
        <v>6126.81</v>
      </c>
      <c r="I7" s="53">
        <f>SUM(I8:I13)</f>
        <v>121969.98</v>
      </c>
    </row>
    <row r="8" spans="1:9" ht="13.5" customHeight="1">
      <c r="A8" s="8" t="s">
        <v>122</v>
      </c>
      <c r="B8" s="33">
        <v>75423.09</v>
      </c>
      <c r="C8" s="33">
        <v>43441.09</v>
      </c>
      <c r="D8" s="22">
        <v>45680.13</v>
      </c>
      <c r="E8" s="15" t="s">
        <v>0</v>
      </c>
      <c r="F8" s="8" t="s">
        <v>88</v>
      </c>
      <c r="G8" s="33">
        <v>3065.3</v>
      </c>
      <c r="H8" s="33">
        <v>0</v>
      </c>
      <c r="I8" s="28">
        <v>0</v>
      </c>
    </row>
    <row r="9" spans="1:9" ht="13.5" customHeight="1">
      <c r="A9" s="8" t="s">
        <v>121</v>
      </c>
      <c r="B9" s="33">
        <v>213573.88</v>
      </c>
      <c r="C9" s="33">
        <v>211507.71</v>
      </c>
      <c r="D9" s="28">
        <v>161000</v>
      </c>
      <c r="E9" s="16"/>
      <c r="F9" s="8" t="s">
        <v>89</v>
      </c>
      <c r="G9" s="33">
        <v>0</v>
      </c>
      <c r="H9" s="33">
        <v>0</v>
      </c>
      <c r="I9" s="28">
        <v>3904.81</v>
      </c>
    </row>
    <row r="10" spans="1:9" ht="13.5" customHeight="1">
      <c r="A10" s="8" t="s">
        <v>123</v>
      </c>
      <c r="B10" s="33">
        <v>70926.12</v>
      </c>
      <c r="C10" s="33">
        <v>0</v>
      </c>
      <c r="D10" s="22">
        <v>0</v>
      </c>
      <c r="E10" s="16"/>
      <c r="F10" s="8" t="s">
        <v>90</v>
      </c>
      <c r="G10" s="33">
        <v>6800</v>
      </c>
      <c r="H10" s="33">
        <v>6675.85</v>
      </c>
      <c r="I10" s="28">
        <v>7404.81</v>
      </c>
    </row>
    <row r="11" spans="1:9" ht="13.5" customHeight="1">
      <c r="A11" s="7" t="s">
        <v>6</v>
      </c>
      <c r="B11" s="32">
        <f>SUM(B12:B15)</f>
        <v>13796.49</v>
      </c>
      <c r="C11" s="32">
        <f>SUM(C12:C15)</f>
        <v>5444.88</v>
      </c>
      <c r="D11" s="21">
        <f>SUM(D12:D15)</f>
        <v>146536.91</v>
      </c>
      <c r="E11" s="16"/>
      <c r="F11" s="48" t="s">
        <v>91</v>
      </c>
      <c r="G11" s="33">
        <v>5574</v>
      </c>
      <c r="H11" s="33">
        <v>0</v>
      </c>
      <c r="I11" s="28">
        <v>72261</v>
      </c>
    </row>
    <row r="12" spans="1:9" ht="13.5" customHeight="1">
      <c r="A12" s="8" t="s">
        <v>124</v>
      </c>
      <c r="B12" s="33">
        <v>4117.33</v>
      </c>
      <c r="C12" s="33">
        <v>5444.88</v>
      </c>
      <c r="D12" s="22">
        <v>4936.91</v>
      </c>
      <c r="E12" s="16"/>
      <c r="F12" s="48" t="s">
        <v>157</v>
      </c>
      <c r="G12" s="33"/>
      <c r="H12" s="33"/>
      <c r="I12" s="28">
        <v>21486.37</v>
      </c>
    </row>
    <row r="13" spans="1:9" ht="13.5" customHeight="1">
      <c r="A13" s="8" t="s">
        <v>125</v>
      </c>
      <c r="B13" s="33">
        <v>1479.16</v>
      </c>
      <c r="C13" s="33">
        <v>0</v>
      </c>
      <c r="D13" s="22">
        <v>0</v>
      </c>
      <c r="E13" s="16"/>
      <c r="F13" s="8" t="s">
        <v>92</v>
      </c>
      <c r="G13" s="33">
        <v>4029.68</v>
      </c>
      <c r="H13" s="33">
        <v>-549.04</v>
      </c>
      <c r="I13" s="28">
        <v>16912.99</v>
      </c>
    </row>
    <row r="14" spans="1:9" ht="13.5" customHeight="1">
      <c r="A14" s="39" t="s">
        <v>126</v>
      </c>
      <c r="B14" s="33">
        <v>8200</v>
      </c>
      <c r="C14" s="33">
        <v>0</v>
      </c>
      <c r="D14" s="22">
        <v>0</v>
      </c>
      <c r="E14" s="16"/>
      <c r="F14" s="7" t="s">
        <v>3</v>
      </c>
      <c r="G14" s="38">
        <f>SUM(G15:G16)</f>
        <v>8966.310000000001</v>
      </c>
      <c r="H14" s="38">
        <f>SUM(H15:H16)</f>
        <v>10316.38</v>
      </c>
      <c r="I14" s="53">
        <f>SUM(I15:I16)</f>
        <v>10786.38</v>
      </c>
    </row>
    <row r="15" spans="1:9" ht="13.5" customHeight="1">
      <c r="A15" s="8" t="s">
        <v>150</v>
      </c>
      <c r="B15" s="33">
        <v>0</v>
      </c>
      <c r="C15" s="33">
        <v>0</v>
      </c>
      <c r="D15" s="22">
        <v>141600</v>
      </c>
      <c r="E15" s="16"/>
      <c r="F15" s="8" t="s">
        <v>159</v>
      </c>
      <c r="G15" s="56">
        <v>821.5</v>
      </c>
      <c r="H15" s="56">
        <v>821.5</v>
      </c>
      <c r="I15" s="52">
        <v>821.5</v>
      </c>
    </row>
    <row r="16" spans="1:9" ht="13.5" customHeight="1">
      <c r="A16" s="7" t="s">
        <v>9</v>
      </c>
      <c r="B16" s="23">
        <f>SUM(B17:B52)</f>
        <v>2062064.0599999998</v>
      </c>
      <c r="C16" s="23">
        <f>SUM(C17:C52)</f>
        <v>2200842.4499999993</v>
      </c>
      <c r="D16" s="49">
        <f>SUM(D17:D52)</f>
        <v>2610476.659999999</v>
      </c>
      <c r="E16" s="16"/>
      <c r="F16" s="8" t="s">
        <v>93</v>
      </c>
      <c r="G16" s="33">
        <v>8144.81</v>
      </c>
      <c r="H16" s="33">
        <v>9494.88</v>
      </c>
      <c r="I16" s="28">
        <v>9964.88</v>
      </c>
    </row>
    <row r="17" spans="1:9" ht="13.5" customHeight="1">
      <c r="A17" s="8" t="s">
        <v>61</v>
      </c>
      <c r="B17" s="34">
        <v>89435.18</v>
      </c>
      <c r="C17" s="34">
        <v>80675.74</v>
      </c>
      <c r="D17" s="25">
        <v>120604.01</v>
      </c>
      <c r="E17" s="15"/>
      <c r="F17" s="7" t="s">
        <v>5</v>
      </c>
      <c r="G17" s="38">
        <f>G18</f>
        <v>213573.88</v>
      </c>
      <c r="H17" s="38">
        <f>H18</f>
        <v>211507.71</v>
      </c>
      <c r="I17" s="53">
        <f>I18</f>
        <v>263743.7</v>
      </c>
    </row>
    <row r="18" spans="1:9" ht="13.5" customHeight="1">
      <c r="A18" s="8" t="s">
        <v>67</v>
      </c>
      <c r="B18" s="34">
        <v>1110032.01</v>
      </c>
      <c r="C18" s="34">
        <v>1200110.03</v>
      </c>
      <c r="D18" s="25">
        <v>1365790.13</v>
      </c>
      <c r="E18" s="11"/>
      <c r="F18" s="8" t="s">
        <v>94</v>
      </c>
      <c r="G18" s="33">
        <v>213573.88</v>
      </c>
      <c r="H18" s="33">
        <v>211507.71</v>
      </c>
      <c r="I18" s="28">
        <v>263743.7</v>
      </c>
    </row>
    <row r="19" spans="1:9" ht="13.5" customHeight="1">
      <c r="A19" s="8" t="s">
        <v>66</v>
      </c>
      <c r="B19" s="34">
        <v>60000</v>
      </c>
      <c r="C19" s="34">
        <v>80000</v>
      </c>
      <c r="D19" s="25">
        <v>81125</v>
      </c>
      <c r="E19" s="11"/>
      <c r="F19" s="7" t="s">
        <v>7</v>
      </c>
      <c r="G19" s="38">
        <f>SUM(G20)</f>
        <v>38760.87</v>
      </c>
      <c r="H19" s="38">
        <f>SUM(H20)</f>
        <v>39412.79</v>
      </c>
      <c r="I19" s="53">
        <f>SUM(I20)</f>
        <v>43937.56</v>
      </c>
    </row>
    <row r="20" spans="1:9" ht="13.5" customHeight="1">
      <c r="A20" s="8" t="s">
        <v>84</v>
      </c>
      <c r="B20" s="34">
        <v>316.34</v>
      </c>
      <c r="C20" s="34">
        <v>1343.45</v>
      </c>
      <c r="D20" s="25">
        <v>3621.79</v>
      </c>
      <c r="E20" s="43"/>
      <c r="F20" s="8" t="s">
        <v>95</v>
      </c>
      <c r="G20" s="33">
        <v>38760.87</v>
      </c>
      <c r="H20" s="33">
        <v>39412.79</v>
      </c>
      <c r="I20" s="28">
        <v>43937.56</v>
      </c>
    </row>
    <row r="21" spans="1:10" ht="13.5" customHeight="1">
      <c r="A21" s="8" t="s">
        <v>85</v>
      </c>
      <c r="B21" s="35">
        <v>19800</v>
      </c>
      <c r="C21" s="35">
        <v>21600</v>
      </c>
      <c r="D21" s="245">
        <v>11700</v>
      </c>
      <c r="E21" s="43"/>
      <c r="F21" s="7" t="s">
        <v>8</v>
      </c>
      <c r="G21" s="38">
        <f>SUM(G22:G30)</f>
        <v>10484.07</v>
      </c>
      <c r="H21" s="38">
        <f>SUM(H22:H30)</f>
        <v>12408.779999999999</v>
      </c>
      <c r="I21" s="53">
        <f>SUM(I22:I30)</f>
        <v>4936.910000000001</v>
      </c>
      <c r="J21" s="2"/>
    </row>
    <row r="22" spans="1:9" ht="13.5" customHeight="1">
      <c r="A22" s="8" t="s">
        <v>130</v>
      </c>
      <c r="B22" s="34">
        <v>7000</v>
      </c>
      <c r="C22" s="34">
        <v>4695</v>
      </c>
      <c r="D22" s="25">
        <v>3800.66</v>
      </c>
      <c r="E22" s="43"/>
      <c r="F22" s="8" t="s">
        <v>96</v>
      </c>
      <c r="G22" s="33">
        <v>4295.48</v>
      </c>
      <c r="H22" s="33">
        <v>5040.36</v>
      </c>
      <c r="I22" s="28">
        <v>0</v>
      </c>
    </row>
    <row r="23" spans="1:9" ht="13.5" customHeight="1">
      <c r="A23" s="8" t="s">
        <v>86</v>
      </c>
      <c r="B23" s="34">
        <v>1610.97</v>
      </c>
      <c r="C23" s="34">
        <v>0</v>
      </c>
      <c r="D23" s="25">
        <v>2248.16</v>
      </c>
      <c r="E23" s="43"/>
      <c r="F23" s="8" t="s">
        <v>158</v>
      </c>
      <c r="G23" s="33"/>
      <c r="H23" s="33"/>
      <c r="I23" s="28">
        <v>4667.56</v>
      </c>
    </row>
    <row r="24" spans="1:9" ht="13.5" customHeight="1">
      <c r="A24" s="8" t="s">
        <v>87</v>
      </c>
      <c r="B24" s="34">
        <v>11587.94</v>
      </c>
      <c r="C24" s="34">
        <v>5916.32</v>
      </c>
      <c r="D24" s="25">
        <v>12649.13</v>
      </c>
      <c r="E24" s="43"/>
      <c r="F24" s="8" t="s">
        <v>97</v>
      </c>
      <c r="G24" s="33">
        <v>304.44</v>
      </c>
      <c r="H24" s="33">
        <v>171.89</v>
      </c>
      <c r="I24" s="28">
        <v>199.35</v>
      </c>
    </row>
    <row r="25" spans="1:9" ht="13.5" customHeight="1">
      <c r="A25" s="8" t="s">
        <v>146</v>
      </c>
      <c r="B25" s="34">
        <v>0</v>
      </c>
      <c r="C25" s="34">
        <v>0</v>
      </c>
      <c r="D25" s="25">
        <v>5329.05</v>
      </c>
      <c r="E25" s="41"/>
      <c r="F25" s="8" t="s">
        <v>98</v>
      </c>
      <c r="G25" s="33">
        <v>150</v>
      </c>
      <c r="H25" s="33">
        <v>20</v>
      </c>
      <c r="I25" s="28">
        <v>70</v>
      </c>
    </row>
    <row r="26" spans="1:10" ht="13.5" customHeight="1">
      <c r="A26" s="8" t="s">
        <v>147</v>
      </c>
      <c r="B26" s="34">
        <v>0</v>
      </c>
      <c r="C26" s="34">
        <v>0</v>
      </c>
      <c r="D26" s="25">
        <v>5313.55</v>
      </c>
      <c r="E26" s="42"/>
      <c r="F26" s="8" t="s">
        <v>99</v>
      </c>
      <c r="G26" s="33">
        <v>205.87</v>
      </c>
      <c r="H26" s="33">
        <v>178.16</v>
      </c>
      <c r="I26" s="28">
        <v>0</v>
      </c>
      <c r="J26" s="254" t="s">
        <v>0</v>
      </c>
    </row>
    <row r="27" spans="1:10" ht="13.5" customHeight="1">
      <c r="A27" s="8" t="s">
        <v>148</v>
      </c>
      <c r="B27" s="34">
        <v>1656.53</v>
      </c>
      <c r="C27" s="34">
        <v>0</v>
      </c>
      <c r="D27" s="25">
        <v>3424.32</v>
      </c>
      <c r="E27" s="11"/>
      <c r="F27" s="8" t="s">
        <v>100</v>
      </c>
      <c r="G27" s="33">
        <v>0</v>
      </c>
      <c r="H27" s="33">
        <v>550</v>
      </c>
      <c r="I27" s="28">
        <v>0</v>
      </c>
      <c r="J27" s="254"/>
    </row>
    <row r="28" spans="1:10" ht="13.5" customHeight="1">
      <c r="A28" s="8" t="s">
        <v>132</v>
      </c>
      <c r="B28" s="34">
        <v>0</v>
      </c>
      <c r="C28" s="34">
        <v>0</v>
      </c>
      <c r="D28" s="25">
        <v>15642.28</v>
      </c>
      <c r="E28" s="11"/>
      <c r="F28" s="8" t="s">
        <v>101</v>
      </c>
      <c r="G28" s="33">
        <v>0</v>
      </c>
      <c r="H28" s="33">
        <v>255</v>
      </c>
      <c r="I28" s="28">
        <v>0</v>
      </c>
      <c r="J28" s="254"/>
    </row>
    <row r="29" spans="1:9" ht="13.5" customHeight="1">
      <c r="A29" s="8" t="s">
        <v>133</v>
      </c>
      <c r="B29" s="34">
        <v>1715.13</v>
      </c>
      <c r="C29" s="34">
        <v>2478</v>
      </c>
      <c r="D29" s="25">
        <v>2767.18</v>
      </c>
      <c r="E29" s="11"/>
      <c r="F29" s="46" t="s">
        <v>102</v>
      </c>
      <c r="G29" s="33">
        <v>251.92</v>
      </c>
      <c r="H29" s="33">
        <v>0</v>
      </c>
      <c r="I29" s="28">
        <v>0</v>
      </c>
    </row>
    <row r="30" spans="1:10" ht="13.5" customHeight="1">
      <c r="A30" s="8" t="s">
        <v>131</v>
      </c>
      <c r="B30" s="34">
        <v>10673.27</v>
      </c>
      <c r="C30" s="34">
        <v>0</v>
      </c>
      <c r="D30" s="25">
        <v>3179.78</v>
      </c>
      <c r="E30" s="11"/>
      <c r="F30" s="8" t="s">
        <v>62</v>
      </c>
      <c r="G30" s="56">
        <v>5276.36</v>
      </c>
      <c r="H30" s="56">
        <v>6193.37</v>
      </c>
      <c r="I30" s="52">
        <v>0</v>
      </c>
      <c r="J30" s="3" t="s">
        <v>0</v>
      </c>
    </row>
    <row r="31" spans="1:10" ht="13.5" customHeight="1">
      <c r="A31" s="8" t="s">
        <v>65</v>
      </c>
      <c r="B31" s="34">
        <v>5494.09</v>
      </c>
      <c r="C31" s="34">
        <v>22207.08</v>
      </c>
      <c r="D31" s="25"/>
      <c r="E31" s="11"/>
      <c r="F31" s="7" t="s">
        <v>10</v>
      </c>
      <c r="G31" s="38">
        <f>SUM(G32:G52)</f>
        <v>2150173.5100000002</v>
      </c>
      <c r="H31" s="38">
        <f>SUM(H32:H52)</f>
        <v>2181799.1799999997</v>
      </c>
      <c r="I31" s="53">
        <f>SUM(I32:I52)</f>
        <v>2367204.1300000004</v>
      </c>
      <c r="J31" s="3"/>
    </row>
    <row r="32" spans="1:10" ht="13.5" customHeight="1">
      <c r="A32" s="8" t="s">
        <v>64</v>
      </c>
      <c r="B32" s="34">
        <v>0</v>
      </c>
      <c r="C32" s="34">
        <v>3293.16</v>
      </c>
      <c r="D32" s="25"/>
      <c r="E32" s="11"/>
      <c r="F32" s="8" t="s">
        <v>135</v>
      </c>
      <c r="G32" s="34">
        <v>1859004.52</v>
      </c>
      <c r="H32" s="34">
        <v>1858259.64</v>
      </c>
      <c r="I32" s="25">
        <v>2044265.84</v>
      </c>
      <c r="J32" s="3"/>
    </row>
    <row r="33" spans="1:10" ht="13.5" customHeight="1">
      <c r="A33" s="8" t="s">
        <v>63</v>
      </c>
      <c r="B33" s="34">
        <v>6148.36</v>
      </c>
      <c r="C33" s="34">
        <v>7097.7</v>
      </c>
      <c r="D33" s="25">
        <v>13771.11</v>
      </c>
      <c r="E33" s="11"/>
      <c r="F33" s="8" t="s">
        <v>103</v>
      </c>
      <c r="G33" s="34">
        <v>6872</v>
      </c>
      <c r="H33" s="34">
        <v>4249.68</v>
      </c>
      <c r="I33" s="25">
        <v>5040.36</v>
      </c>
      <c r="J33" s="3" t="s">
        <v>0</v>
      </c>
    </row>
    <row r="34" spans="1:10" ht="13.5" customHeight="1">
      <c r="A34" s="8" t="s">
        <v>156</v>
      </c>
      <c r="B34" s="34"/>
      <c r="C34" s="34">
        <v>4491.64</v>
      </c>
      <c r="D34" s="25">
        <v>4672</v>
      </c>
      <c r="E34" s="11"/>
      <c r="F34" s="8" t="s">
        <v>155</v>
      </c>
      <c r="G34" s="34">
        <v>56130.59</v>
      </c>
      <c r="H34" s="34">
        <v>54277.55</v>
      </c>
      <c r="I34" s="25">
        <v>53133.07</v>
      </c>
      <c r="J34" s="3"/>
    </row>
    <row r="35" spans="1:10" ht="13.5" customHeight="1">
      <c r="A35" s="8" t="s">
        <v>68</v>
      </c>
      <c r="B35" s="34">
        <v>4390.75</v>
      </c>
      <c r="C35" s="34">
        <v>8774.84</v>
      </c>
      <c r="D35" s="25">
        <v>16008.85</v>
      </c>
      <c r="E35" s="11"/>
      <c r="F35" s="8" t="s">
        <v>104</v>
      </c>
      <c r="G35" s="34">
        <v>6945</v>
      </c>
      <c r="H35" s="34">
        <v>7355</v>
      </c>
      <c r="I35" s="25">
        <v>6980</v>
      </c>
      <c r="J35" s="3" t="s">
        <v>0</v>
      </c>
    </row>
    <row r="36" spans="1:10" ht="13.5" customHeight="1">
      <c r="A36" s="8" t="s">
        <v>69</v>
      </c>
      <c r="B36" s="34">
        <v>1468.6</v>
      </c>
      <c r="C36" s="34">
        <v>11454.5</v>
      </c>
      <c r="D36" s="25">
        <v>10697.5</v>
      </c>
      <c r="E36" s="11"/>
      <c r="F36" s="8" t="s">
        <v>105</v>
      </c>
      <c r="G36" s="34">
        <v>15735.66</v>
      </c>
      <c r="H36" s="34">
        <v>16890</v>
      </c>
      <c r="I36" s="25">
        <v>18420</v>
      </c>
      <c r="J36" s="3" t="s">
        <v>0</v>
      </c>
    </row>
    <row r="37" spans="1:10" ht="13.5" customHeight="1">
      <c r="A37" s="8" t="s">
        <v>160</v>
      </c>
      <c r="B37" s="34">
        <v>31243.8</v>
      </c>
      <c r="C37" s="34">
        <v>29153.1</v>
      </c>
      <c r="D37" s="25">
        <v>42949.93</v>
      </c>
      <c r="E37" s="11"/>
      <c r="F37" s="8" t="s">
        <v>106</v>
      </c>
      <c r="G37" s="34">
        <v>930</v>
      </c>
      <c r="H37" s="34">
        <v>840</v>
      </c>
      <c r="I37" s="25">
        <v>900</v>
      </c>
      <c r="J37" s="3" t="s">
        <v>0</v>
      </c>
    </row>
    <row r="38" spans="1:10" ht="13.5" customHeight="1">
      <c r="A38" s="8" t="s">
        <v>70</v>
      </c>
      <c r="B38" s="34">
        <v>11363.55</v>
      </c>
      <c r="C38" s="34">
        <v>6636.9</v>
      </c>
      <c r="D38" s="25">
        <v>12101.28</v>
      </c>
      <c r="E38" s="11"/>
      <c r="F38" s="8" t="s">
        <v>107</v>
      </c>
      <c r="G38" s="34">
        <v>5370</v>
      </c>
      <c r="H38" s="34">
        <v>4870</v>
      </c>
      <c r="I38" s="25">
        <v>2510</v>
      </c>
      <c r="J38" s="3" t="s">
        <v>0</v>
      </c>
    </row>
    <row r="39" spans="1:10" ht="13.5" customHeight="1">
      <c r="A39" s="8" t="s">
        <v>71</v>
      </c>
      <c r="B39" s="34">
        <v>64195</v>
      </c>
      <c r="C39" s="34">
        <v>51956.7</v>
      </c>
      <c r="D39" s="25">
        <v>50789.76</v>
      </c>
      <c r="E39" s="11"/>
      <c r="F39" s="8" t="s">
        <v>108</v>
      </c>
      <c r="G39" s="34">
        <v>0</v>
      </c>
      <c r="H39" s="34">
        <v>1650</v>
      </c>
      <c r="I39" s="25">
        <v>4150</v>
      </c>
      <c r="J39" s="3"/>
    </row>
    <row r="40" spans="1:10" ht="13.5" customHeight="1">
      <c r="A40" s="8" t="s">
        <v>72</v>
      </c>
      <c r="B40" s="34">
        <v>366848</v>
      </c>
      <c r="C40" s="34">
        <v>396448</v>
      </c>
      <c r="D40" s="25">
        <v>534786</v>
      </c>
      <c r="E40" s="11"/>
      <c r="F40" s="8" t="s">
        <v>109</v>
      </c>
      <c r="G40" s="34">
        <v>5800</v>
      </c>
      <c r="H40" s="34">
        <v>3605</v>
      </c>
      <c r="I40" s="25">
        <v>2920</v>
      </c>
      <c r="J40" s="3" t="s">
        <v>0</v>
      </c>
    </row>
    <row r="41" spans="1:10" ht="13.5" customHeight="1">
      <c r="A41" s="8" t="s">
        <v>73</v>
      </c>
      <c r="B41" s="34">
        <v>13319.89</v>
      </c>
      <c r="C41" s="34">
        <v>14007.48</v>
      </c>
      <c r="D41" s="25">
        <v>15018.27</v>
      </c>
      <c r="E41" s="11"/>
      <c r="F41" s="8" t="s">
        <v>110</v>
      </c>
      <c r="G41" s="34">
        <v>128896.95</v>
      </c>
      <c r="H41" s="34">
        <v>135468.5</v>
      </c>
      <c r="I41" s="25">
        <v>156696</v>
      </c>
      <c r="J41" s="3" t="s">
        <v>0</v>
      </c>
    </row>
    <row r="42" spans="1:10" ht="13.5" customHeight="1">
      <c r="A42" s="8" t="s">
        <v>74</v>
      </c>
      <c r="B42" s="34">
        <v>4985.15</v>
      </c>
      <c r="C42" s="34">
        <v>5722.88</v>
      </c>
      <c r="D42" s="25">
        <v>5785</v>
      </c>
      <c r="E42" s="11"/>
      <c r="F42" s="8" t="s">
        <v>111</v>
      </c>
      <c r="G42" s="34">
        <v>8165</v>
      </c>
      <c r="H42" s="34">
        <v>2480</v>
      </c>
      <c r="I42" s="25">
        <v>190</v>
      </c>
      <c r="J42" s="3" t="s">
        <v>0</v>
      </c>
    </row>
    <row r="43" spans="1:10" ht="13.5" customHeight="1">
      <c r="A43" s="8" t="s">
        <v>75</v>
      </c>
      <c r="B43" s="34">
        <v>28740.96</v>
      </c>
      <c r="C43" s="34">
        <v>31004.39</v>
      </c>
      <c r="D43" s="25">
        <v>33786.96</v>
      </c>
      <c r="E43" s="11"/>
      <c r="F43" s="8" t="s">
        <v>112</v>
      </c>
      <c r="G43" s="34">
        <v>11761.15</v>
      </c>
      <c r="H43" s="34">
        <v>9049.49</v>
      </c>
      <c r="I43" s="25">
        <v>8424.6</v>
      </c>
      <c r="J43" s="3"/>
    </row>
    <row r="44" spans="1:10" ht="13.5" customHeight="1">
      <c r="A44" s="8" t="s">
        <v>76</v>
      </c>
      <c r="B44" s="34">
        <v>4820</v>
      </c>
      <c r="C44" s="34">
        <v>3554.4</v>
      </c>
      <c r="D44" s="25">
        <v>3401.5</v>
      </c>
      <c r="E44" s="11"/>
      <c r="F44" s="5" t="s">
        <v>113</v>
      </c>
      <c r="G44" s="34">
        <v>11716.95</v>
      </c>
      <c r="H44" s="34">
        <v>15317.25</v>
      </c>
      <c r="I44" s="25">
        <v>12455.93</v>
      </c>
      <c r="J44" s="3"/>
    </row>
    <row r="45" spans="1:10" ht="13.5" customHeight="1">
      <c r="A45" s="8" t="s">
        <v>77</v>
      </c>
      <c r="B45" s="34">
        <v>4922</v>
      </c>
      <c r="C45" s="34">
        <v>4785.4</v>
      </c>
      <c r="D45" s="25">
        <v>4932.4</v>
      </c>
      <c r="E45" s="11"/>
      <c r="F45" s="5" t="s">
        <v>114</v>
      </c>
      <c r="G45" s="34">
        <v>967.89</v>
      </c>
      <c r="H45" s="34">
        <v>873.08</v>
      </c>
      <c r="I45" s="25">
        <v>1312.68</v>
      </c>
      <c r="J45" s="3"/>
    </row>
    <row r="46" spans="1:10" ht="13.5" customHeight="1">
      <c r="A46" s="8" t="s">
        <v>78</v>
      </c>
      <c r="B46" s="34">
        <v>17040.95</v>
      </c>
      <c r="C46" s="34">
        <v>16734.14</v>
      </c>
      <c r="D46" s="25">
        <v>17009.51</v>
      </c>
      <c r="E46" s="11"/>
      <c r="F46" s="5" t="s">
        <v>115</v>
      </c>
      <c r="G46" s="34">
        <v>9436.29</v>
      </c>
      <c r="H46" s="34">
        <v>10500.64</v>
      </c>
      <c r="I46" s="25">
        <v>12105.55</v>
      </c>
      <c r="J46" s="3" t="s">
        <v>0</v>
      </c>
    </row>
    <row r="47" spans="1:10" ht="13.5" customHeight="1">
      <c r="A47" s="8" t="s">
        <v>79</v>
      </c>
      <c r="B47" s="34">
        <v>14118.04</v>
      </c>
      <c r="C47" s="34">
        <v>14653.95</v>
      </c>
      <c r="D47" s="25">
        <v>10667.56</v>
      </c>
      <c r="E47" s="11"/>
      <c r="F47" s="5" t="s">
        <v>116</v>
      </c>
      <c r="G47" s="34">
        <v>1848</v>
      </c>
      <c r="H47" s="34">
        <v>1726.32</v>
      </c>
      <c r="I47" s="25">
        <v>1368</v>
      </c>
      <c r="J47" s="3" t="s">
        <v>0</v>
      </c>
    </row>
    <row r="48" spans="1:10" ht="13.5" customHeight="1">
      <c r="A48" s="8" t="s">
        <v>134</v>
      </c>
      <c r="B48" s="34">
        <v>9893.88</v>
      </c>
      <c r="C48" s="34">
        <v>6312.04</v>
      </c>
      <c r="D48" s="25">
        <v>7954.75</v>
      </c>
      <c r="E48" s="11"/>
      <c r="F48" s="5" t="s">
        <v>117</v>
      </c>
      <c r="G48" s="29">
        <v>0</v>
      </c>
      <c r="H48" s="232">
        <v>25000</v>
      </c>
      <c r="I48" s="157">
        <v>0</v>
      </c>
      <c r="J48" s="3" t="s">
        <v>0</v>
      </c>
    </row>
    <row r="49" spans="1:10" ht="13.5" customHeight="1">
      <c r="A49" s="8" t="s">
        <v>80</v>
      </c>
      <c r="B49" s="36">
        <v>127184.52</v>
      </c>
      <c r="C49" s="36">
        <v>131032.89</v>
      </c>
      <c r="D49" s="168">
        <v>162672.82</v>
      </c>
      <c r="E49" s="11"/>
      <c r="F49" s="5" t="s">
        <v>118</v>
      </c>
      <c r="G49" s="29">
        <v>5083.51</v>
      </c>
      <c r="H49" s="232">
        <v>12725.23</v>
      </c>
      <c r="I49" s="157">
        <v>19608.94</v>
      </c>
      <c r="J49" s="3" t="s">
        <v>0</v>
      </c>
    </row>
    <row r="50" spans="1:10" ht="13.5" customHeight="1">
      <c r="A50" s="8" t="s">
        <v>81</v>
      </c>
      <c r="B50" s="34">
        <v>5949</v>
      </c>
      <c r="C50" s="34">
        <v>3434.36</v>
      </c>
      <c r="D50" s="25">
        <v>480</v>
      </c>
      <c r="E50" s="11"/>
      <c r="F50" s="5" t="s">
        <v>119</v>
      </c>
      <c r="G50" s="29">
        <v>3510</v>
      </c>
      <c r="H50" s="232">
        <v>3850</v>
      </c>
      <c r="I50" s="157">
        <v>2700</v>
      </c>
      <c r="J50" s="3" t="s">
        <v>0</v>
      </c>
    </row>
    <row r="51" spans="1:9" ht="13.5" customHeight="1">
      <c r="A51" s="8" t="s">
        <v>82</v>
      </c>
      <c r="B51" s="34">
        <v>24030.19</v>
      </c>
      <c r="C51" s="34">
        <v>29977.94</v>
      </c>
      <c r="D51" s="25">
        <v>23720</v>
      </c>
      <c r="E51" s="11"/>
      <c r="F51" s="5" t="s">
        <v>120</v>
      </c>
      <c r="G51" s="29">
        <v>12000</v>
      </c>
      <c r="H51" s="232">
        <v>12811.8</v>
      </c>
      <c r="I51" s="157">
        <v>14023.16</v>
      </c>
    </row>
    <row r="52" spans="1:9" ht="13.5" customHeight="1">
      <c r="A52" s="8" t="s">
        <v>83</v>
      </c>
      <c r="B52" s="34">
        <v>2079.96</v>
      </c>
      <c r="C52" s="34">
        <v>1290.42</v>
      </c>
      <c r="D52" s="25">
        <v>2076.42</v>
      </c>
      <c r="E52" s="11"/>
      <c r="F52" s="5"/>
      <c r="G52" s="24"/>
      <c r="H52" s="34"/>
      <c r="I52" s="25"/>
    </row>
    <row r="53" spans="1:9" ht="14.25" customHeight="1">
      <c r="A53" s="9" t="s">
        <v>9</v>
      </c>
      <c r="B53" s="37">
        <f>SUM(B5+B6+B7+B11+B16)</f>
        <v>2441427.76</v>
      </c>
      <c r="C53" s="37">
        <f>SUM(C5+C6+C7+C11+C16)</f>
        <v>2461571.6499999994</v>
      </c>
      <c r="D53" s="26">
        <f>SUM(D5+D6+D7+D11+D16)</f>
        <v>2964052.4899999993</v>
      </c>
      <c r="E53" s="18"/>
      <c r="F53" s="9" t="s">
        <v>128</v>
      </c>
      <c r="G53" s="40">
        <f>SUM(G5+G7+G14+G17+G19+G21+G31)</f>
        <v>2441427.62</v>
      </c>
      <c r="H53" s="40">
        <f>SUM(H5+H7+H14+H17+H19+H21+H31)</f>
        <v>2461571.6499999994</v>
      </c>
      <c r="I53" s="54">
        <f>SUM(I5+I7+I14+I17+I19+I21+I31)</f>
        <v>2954178.6600000006</v>
      </c>
    </row>
    <row r="54" spans="1:9" ht="15" thickBot="1">
      <c r="A54" s="10" t="s">
        <v>127</v>
      </c>
      <c r="B54" s="27">
        <f>G31-B16</f>
        <v>88109.45000000042</v>
      </c>
      <c r="C54" s="27"/>
      <c r="D54" s="50"/>
      <c r="E54" s="18"/>
      <c r="F54" s="10" t="s">
        <v>129</v>
      </c>
      <c r="G54" s="27"/>
      <c r="H54" s="27">
        <f>H31-C16</f>
        <v>-19043.269999999553</v>
      </c>
      <c r="I54" s="50">
        <f>I31-D16</f>
        <v>-243272.52999999886</v>
      </c>
    </row>
    <row r="55" ht="15" thickTop="1"/>
  </sheetData>
  <sheetProtection/>
  <mergeCells count="4">
    <mergeCell ref="A1:I1"/>
    <mergeCell ref="A2:I2"/>
    <mergeCell ref="J26:J28"/>
    <mergeCell ref="B3:F3"/>
  </mergeCells>
  <printOptions/>
  <pageMargins left="2.047244094488189" right="0.15748031496062992" top="0.11811023622047245" bottom="0.15748031496062992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9">
      <selection activeCell="F58" sqref="F58"/>
    </sheetView>
  </sheetViews>
  <sheetFormatPr defaultColWidth="9.140625" defaultRowHeight="12.75"/>
  <cols>
    <col min="1" max="1" width="47.7109375" style="1" customWidth="1"/>
    <col min="2" max="4" width="9.8515625" style="1" customWidth="1"/>
    <col min="5" max="5" width="0.5625" style="1" customWidth="1"/>
    <col min="6" max="6" width="47.7109375" style="1" customWidth="1"/>
    <col min="7" max="9" width="9.8515625" style="1" customWidth="1"/>
    <col min="10" max="10" width="9.140625" style="1" customWidth="1"/>
    <col min="11" max="11" width="10.421875" style="1" customWidth="1"/>
    <col min="12" max="16384" width="9.140625" style="1" customWidth="1"/>
  </cols>
  <sheetData>
    <row r="1" spans="1:9" ht="16.5" thickTop="1">
      <c r="A1" s="256" t="str">
        <f>'3 YILLIK BİLANÇO RENKSİZ'!A2:I2</f>
        <v>75.PARSEL ESTON ÇAMLIEVLER KONUTLARI</v>
      </c>
      <c r="B1" s="257"/>
      <c r="C1" s="257"/>
      <c r="D1" s="257"/>
      <c r="E1" s="257"/>
      <c r="F1" s="257"/>
      <c r="G1" s="257"/>
      <c r="H1" s="257"/>
      <c r="I1" s="258"/>
    </row>
    <row r="2" spans="1:17" ht="16.5" thickBot="1">
      <c r="A2" s="147" t="str">
        <f>'3 YILLIK BİLANÇO RENKSİZ'!A3</f>
        <v>  AKTİF                                             </v>
      </c>
      <c r="B2" s="259" t="str">
        <f>'3 YILLIK BİLANÇO RENKSİZ'!B3:F3</f>
        <v>KARŞILAŞTIRMALI  BİLANÇO 18.05.2013 - 18.05.2015</v>
      </c>
      <c r="C2" s="259"/>
      <c r="D2" s="259"/>
      <c r="E2" s="259"/>
      <c r="F2" s="259"/>
      <c r="G2" s="148"/>
      <c r="H2" s="148"/>
      <c r="I2" s="149" t="str">
        <f>'3 YILLIK BİLANÇO RENKSİZ'!I3</f>
        <v>PASİF</v>
      </c>
      <c r="K2" s="253"/>
      <c r="L2" s="253"/>
      <c r="M2" s="253"/>
      <c r="N2" s="253"/>
      <c r="O2" s="253"/>
      <c r="P2" s="253"/>
      <c r="Q2" s="253"/>
    </row>
    <row r="3" spans="1:9" ht="15.75" customHeight="1" thickBot="1" thickTop="1">
      <c r="A3" s="124"/>
      <c r="B3" s="125" t="str">
        <f>'3 YILLIK BİLANÇO RENKSİZ'!B4</f>
        <v>2012-2013</v>
      </c>
      <c r="C3" s="126" t="str">
        <f>'3 YILLIK BİLANÇO RENKSİZ'!C4</f>
        <v>2013-2014</v>
      </c>
      <c r="D3" s="127" t="str">
        <f>'3 YILLIK BİLANÇO RENKSİZ'!D4</f>
        <v>2014-2015</v>
      </c>
      <c r="E3" s="122"/>
      <c r="F3" s="139" t="s">
        <v>0</v>
      </c>
      <c r="G3" s="125" t="str">
        <f>'3 YILLIK BİLANÇO RENKSİZ'!G4</f>
        <v>2012-2013</v>
      </c>
      <c r="H3" s="140" t="str">
        <f>'3 YILLIK BİLANÇO RENKSİZ'!H4</f>
        <v>2013-2014</v>
      </c>
      <c r="I3" s="127" t="str">
        <f>'3 YILLIK BİLANÇO RENKSİZ'!I4</f>
        <v>2014-2015</v>
      </c>
    </row>
    <row r="4" spans="1:9" ht="13.5" customHeight="1" thickTop="1">
      <c r="A4" s="128" t="str">
        <f>'3 YILLIK BİLANÇO RENKSİZ'!A5</f>
        <v>KASA </v>
      </c>
      <c r="B4" s="161">
        <f>'3 YILLIK BİLANÇO RENKSİZ'!B5</f>
        <v>3685.65</v>
      </c>
      <c r="C4" s="162">
        <f>'3 YILLIK BİLANÇO RENKSİZ'!C5</f>
        <v>298.72</v>
      </c>
      <c r="D4" s="163">
        <f>'3 YILLIK BİLANÇO RENKSİZ'!D5</f>
        <v>286.3</v>
      </c>
      <c r="E4" s="123"/>
      <c r="F4" s="141" t="str">
        <f>'3 YILLIK BİLANÇO RENKSİZ'!F5</f>
        <v>DİĞER ÇEŞİTLİ BORÇLAR</v>
      </c>
      <c r="G4" s="167">
        <f>'3 YILLIK BİLANÇO RENKSİZ'!G5</f>
        <v>0</v>
      </c>
      <c r="H4" s="142">
        <f>'3 YILLIK BİLANÇO RENKSİZ'!H5</f>
        <v>0</v>
      </c>
      <c r="I4" s="143">
        <f>'3 YILLIK BİLANÇO RENKSİZ'!I5</f>
        <v>141600</v>
      </c>
    </row>
    <row r="5" spans="1:9" ht="13.5" customHeight="1">
      <c r="A5" s="128" t="str">
        <f>'3 YILLIK BİLANÇO RENKSİZ'!A6</f>
        <v>BANKALAR </v>
      </c>
      <c r="B5" s="164">
        <f>'3 YILLIK BİLANÇO RENKSİZ'!B6</f>
        <v>1958.47</v>
      </c>
      <c r="C5" s="165">
        <f>'3 YILLIK BİLANÇO RENKSİZ'!C6</f>
        <v>36.8</v>
      </c>
      <c r="D5" s="166">
        <f>'3 YILLIK BİLANÇO RENKSİZ'!D6</f>
        <v>72.49</v>
      </c>
      <c r="E5" s="123"/>
      <c r="F5" s="141" t="str">
        <f>'3 YILLIK BİLANÇO RENKSİZ'!F6</f>
        <v>Dahili Konuşma Sistemi Diafon Avansları………………</v>
      </c>
      <c r="G5" s="144">
        <f>'3 YILLIK BİLANÇO RENKSİZ'!G6</f>
        <v>0</v>
      </c>
      <c r="H5" s="145">
        <f>'3 YILLIK BİLANÇO RENKSİZ'!H6</f>
        <v>0</v>
      </c>
      <c r="I5" s="146">
        <f>'3 YILLIK BİLANÇO RENKSİZ'!I6</f>
        <v>141600</v>
      </c>
    </row>
    <row r="6" spans="1:9" ht="13.5" customHeight="1">
      <c r="A6" s="128" t="str">
        <f>'3 YILLIK BİLANÇO RENKSİZ'!A7</f>
        <v>REPO - FON - POS </v>
      </c>
      <c r="B6" s="164">
        <f>'3 YILLIK BİLANÇO RENKSİZ'!B7</f>
        <v>359923.08999999997</v>
      </c>
      <c r="C6" s="165">
        <f>'3 YILLIK BİLANÇO RENKSİZ'!C7</f>
        <v>254948.8</v>
      </c>
      <c r="D6" s="166">
        <f>'3 YILLIK BİLANÇO RENKSİZ'!D7</f>
        <v>206680.13</v>
      </c>
      <c r="E6" s="123"/>
      <c r="F6" s="141" t="str">
        <f>'3 YILLIK BİLANÇO RENKSİZ'!F7</f>
        <v>TİCARİ BORÇLAR </v>
      </c>
      <c r="G6" s="158">
        <f>'3 YILLIK BİLANÇO RENKSİZ'!G7</f>
        <v>19468.98</v>
      </c>
      <c r="H6" s="159">
        <f>'3 YILLIK BİLANÇO RENKSİZ'!H7</f>
        <v>6126.81</v>
      </c>
      <c r="I6" s="160">
        <f>'3 YILLIK BİLANÇO RENKSİZ'!I7</f>
        <v>121969.98</v>
      </c>
    </row>
    <row r="7" spans="1:9" ht="13.5" customHeight="1">
      <c r="A7" s="128" t="str">
        <f>'3 YILLIK BİLANÇO RENKSİZ'!A8</f>
        <v>Akbank Pos………………………………………………</v>
      </c>
      <c r="B7" s="129">
        <f>'3 YILLIK BİLANÇO RENKSİZ'!B8</f>
        <v>75423.09</v>
      </c>
      <c r="C7" s="130">
        <f>'3 YILLIK BİLANÇO RENKSİZ'!C8</f>
        <v>43441.09</v>
      </c>
      <c r="D7" s="131">
        <f>'3 YILLIK BİLANÇO RENKSİZ'!D8</f>
        <v>45680.13</v>
      </c>
      <c r="E7" s="123" t="s">
        <v>0</v>
      </c>
      <c r="F7" s="141" t="str">
        <f>'3 YILLIK BİLANÇO RENKSİZ'!F8</f>
        <v>Ayedaş Elektrik ……………………………………………</v>
      </c>
      <c r="G7" s="144">
        <f>'3 YILLIK BİLANÇO RENKSİZ'!G8</f>
        <v>3065.3</v>
      </c>
      <c r="H7" s="145">
        <f>'3 YILLIK BİLANÇO RENKSİZ'!H8</f>
        <v>0</v>
      </c>
      <c r="I7" s="146">
        <f>'3 YILLIK BİLANÇO RENKSİZ'!I8</f>
        <v>0</v>
      </c>
    </row>
    <row r="8" spans="1:9" ht="13.5" customHeight="1">
      <c r="A8" s="128" t="str">
        <f>'3 YILLIK BİLANÇO RENKSİZ'!A9</f>
        <v>Akbank Kıdem Tazminatı Fon Hesabı …………………</v>
      </c>
      <c r="B8" s="129">
        <f>'3 YILLIK BİLANÇO RENKSİZ'!B9</f>
        <v>213573.88</v>
      </c>
      <c r="C8" s="130">
        <f>'3 YILLIK BİLANÇO RENKSİZ'!C9</f>
        <v>211507.71</v>
      </c>
      <c r="D8" s="131">
        <f>'3 YILLIK BİLANÇO RENKSİZ'!D9</f>
        <v>161000</v>
      </c>
      <c r="E8" s="123"/>
      <c r="F8" s="141" t="str">
        <f>'3 YILLIK BİLANÇO RENKSİZ'!F9</f>
        <v>Omak Asansör Ltd.Şti.……………………………………</v>
      </c>
      <c r="G8" s="144">
        <f>'3 YILLIK BİLANÇO RENKSİZ'!G9</f>
        <v>0</v>
      </c>
      <c r="H8" s="145">
        <f>'3 YILLIK BİLANÇO RENKSİZ'!H9</f>
        <v>0</v>
      </c>
      <c r="I8" s="146">
        <f>'3 YILLIK BİLANÇO RENKSİZ'!I9</f>
        <v>3904.81</v>
      </c>
    </row>
    <row r="9" spans="1:9" ht="13.5" customHeight="1">
      <c r="A9" s="128" t="str">
        <f>'3 YILLIK BİLANÇO RENKSİZ'!A10</f>
        <v>Akbank Repo Hesabı ……………………………………</v>
      </c>
      <c r="B9" s="129">
        <f>'3 YILLIK BİLANÇO RENKSİZ'!B10</f>
        <v>70926.12</v>
      </c>
      <c r="C9" s="130">
        <f>'3 YILLIK BİLANÇO RENKSİZ'!C10</f>
        <v>0</v>
      </c>
      <c r="D9" s="131">
        <f>'3 YILLIK BİLANÇO RENKSİZ'!D10</f>
        <v>0</v>
      </c>
      <c r="E9" s="123"/>
      <c r="F9" s="141" t="str">
        <f>'3 YILLIK BİLANÇO RENKSİZ'!F10</f>
        <v>Ortak Alan Sigorta ………………………………………</v>
      </c>
      <c r="G9" s="144">
        <f>'3 YILLIK BİLANÇO RENKSİZ'!G10</f>
        <v>6800</v>
      </c>
      <c r="H9" s="145">
        <f>'3 YILLIK BİLANÇO RENKSİZ'!H10</f>
        <v>6675.85</v>
      </c>
      <c r="I9" s="146">
        <f>'3 YILLIK BİLANÇO RENKSİZ'!I10</f>
        <v>7404.81</v>
      </c>
    </row>
    <row r="10" spans="1:9" ht="13.5" customHeight="1">
      <c r="A10" s="128" t="str">
        <f>'3 YILLIK BİLANÇO RENKSİZ'!A11</f>
        <v>ALACAKLAR </v>
      </c>
      <c r="B10" s="129">
        <f>'3 YILLIK BİLANÇO RENKSİZ'!B11</f>
        <v>13796.49</v>
      </c>
      <c r="C10" s="130">
        <f>'3 YILLIK BİLANÇO RENKSİZ'!C11</f>
        <v>5444.88</v>
      </c>
      <c r="D10" s="131">
        <f>'3 YILLIK BİLANÇO RENKSİZ'!D11</f>
        <v>146536.91</v>
      </c>
      <c r="E10" s="123"/>
      <c r="F10" s="141" t="str">
        <f>'3 YILLIK BİLANÇO RENKSİZ'!F11</f>
        <v>İgdaş A.Ş…………………………………………</v>
      </c>
      <c r="G10" s="144">
        <f>'3 YILLIK BİLANÇO RENKSİZ'!G11</f>
        <v>5574</v>
      </c>
      <c r="H10" s="145">
        <f>'3 YILLIK BİLANÇO RENKSİZ'!H11</f>
        <v>0</v>
      </c>
      <c r="I10" s="146">
        <f>'3 YILLIK BİLANÇO RENKSİZ'!I11</f>
        <v>72261</v>
      </c>
    </row>
    <row r="11" spans="1:9" ht="13.5" customHeight="1">
      <c r="A11" s="128" t="str">
        <f>'3 YILLIK BİLANÇO RENKSİZ'!A12</f>
        <v>Dairelerden Alacaklar …………………………………</v>
      </c>
      <c r="B11" s="129">
        <f>'3 YILLIK BİLANÇO RENKSİZ'!B12</f>
        <v>4117.33</v>
      </c>
      <c r="C11" s="130">
        <f>'3 YILLIK BİLANÇO RENKSİZ'!C12</f>
        <v>5444.88</v>
      </c>
      <c r="D11" s="131">
        <f>'3 YILLIK BİLANÇO RENKSİZ'!D12</f>
        <v>4936.91</v>
      </c>
      <c r="E11" s="123"/>
      <c r="F11" s="141" t="str">
        <f>'3 YILLIK BİLANÇO RENKSİZ'!F13</f>
        <v>Diğer Muhtelif Satıcılar…………………………………</v>
      </c>
      <c r="G11" s="144">
        <f>'3 YILLIK BİLANÇO RENKSİZ'!G13</f>
        <v>4029.68</v>
      </c>
      <c r="H11" s="145">
        <f>'3 YILLIK BİLANÇO RENKSİZ'!H13</f>
        <v>-549.04</v>
      </c>
      <c r="I11" s="146">
        <f>'3 YILLIK BİLANÇO RENKSİZ'!I13</f>
        <v>16912.99</v>
      </c>
    </row>
    <row r="12" spans="1:9" ht="13.5" customHeight="1">
      <c r="A12" s="128" t="str">
        <f>'3 YILLIK BİLANÇO RENKSİZ'!A13</f>
        <v>Takipteki Alacaklar ………………………………………</v>
      </c>
      <c r="B12" s="129">
        <f>'3 YILLIK BİLANÇO RENKSİZ'!B13</f>
        <v>1479.16</v>
      </c>
      <c r="C12" s="130">
        <f>'3 YILLIK BİLANÇO RENKSİZ'!C13</f>
        <v>0</v>
      </c>
      <c r="D12" s="131">
        <f>'3 YILLIK BİLANÇO RENKSİZ'!D13</f>
        <v>0</v>
      </c>
      <c r="E12" s="123"/>
      <c r="F12" s="141" t="str">
        <f>'3 YILLIK BİLANÇO RENKSİZ'!F14</f>
        <v>ALINAN DEPOZİTO VE TEMİNATLAR </v>
      </c>
      <c r="G12" s="158">
        <f>'3 YILLIK BİLANÇO RENKSİZ'!G14</f>
        <v>8966.310000000001</v>
      </c>
      <c r="H12" s="159">
        <f>'3 YILLIK BİLANÇO RENKSİZ'!H14</f>
        <v>10316.38</v>
      </c>
      <c r="I12" s="160">
        <f>'3 YILLIK BİLANÇO RENKSİZ'!I14</f>
        <v>10786.38</v>
      </c>
    </row>
    <row r="13" spans="1:9" ht="13.5" customHeight="1">
      <c r="A13" s="128" t="str">
        <f>'3 YILLIK BİLANÇO RENKSİZ'!A14</f>
        <v>K.Köy 1.İcra Dairesi Av.M.Yıldırım Dava Teminatı ……</v>
      </c>
      <c r="B13" s="129">
        <f>'3 YILLIK BİLANÇO RENKSİZ'!B14</f>
        <v>8200</v>
      </c>
      <c r="C13" s="130">
        <f>'3 YILLIK BİLANÇO RENKSİZ'!C14</f>
        <v>0</v>
      </c>
      <c r="D13" s="131">
        <f>'3 YILLIK BİLANÇO RENKSİZ'!D14</f>
        <v>0</v>
      </c>
      <c r="E13" s="123"/>
      <c r="F13" s="141" t="str">
        <f>'3 YILLIK BİLANÇO RENKSİZ'!F15</f>
        <v>Büfe Depoziti ……………………………………………</v>
      </c>
      <c r="G13" s="144">
        <f>'3 YILLIK BİLANÇO RENKSİZ'!G15</f>
        <v>821.5</v>
      </c>
      <c r="H13" s="145">
        <f>'3 YILLIK BİLANÇO RENKSİZ'!H15</f>
        <v>821.5</v>
      </c>
      <c r="I13" s="146">
        <f>'3 YILLIK BİLANÇO RENKSİZ'!I15</f>
        <v>821.5</v>
      </c>
    </row>
    <row r="14" spans="1:9" ht="13.5" customHeight="1">
      <c r="A14" s="128" t="str">
        <f>'3 YILLIK BİLANÇO RENKSİZ'!A15</f>
        <v>Dahili Konuşma Sistemi Diafon Gid…..………………</v>
      </c>
      <c r="B14" s="129">
        <f>'3 YILLIK BİLANÇO RENKSİZ'!B15</f>
        <v>0</v>
      </c>
      <c r="C14" s="130">
        <f>'3 YILLIK BİLANÇO RENKSİZ'!C15</f>
        <v>0</v>
      </c>
      <c r="D14" s="131">
        <f>'3 YILLIK BİLANÇO RENKSİZ'!D15</f>
        <v>141600</v>
      </c>
      <c r="E14" s="123"/>
      <c r="F14" s="141" t="str">
        <f>'3 YILLIK BİLANÇO RENKSİZ'!F16</f>
        <v>Ogs ve 3.Kapı Depozitoları ……………………………</v>
      </c>
      <c r="G14" s="144">
        <f>'3 YILLIK BİLANÇO RENKSİZ'!G16</f>
        <v>8144.81</v>
      </c>
      <c r="H14" s="145">
        <f>'3 YILLIK BİLANÇO RENKSİZ'!H16</f>
        <v>9494.88</v>
      </c>
      <c r="I14" s="146">
        <f>'3 YILLIK BİLANÇO RENKSİZ'!I16</f>
        <v>9964.88</v>
      </c>
    </row>
    <row r="15" spans="1:9" ht="13.5" customHeight="1">
      <c r="A15" s="128" t="str">
        <f>'3 YILLIK BİLANÇO RENKSİZ'!A16</f>
        <v>GİDERLER </v>
      </c>
      <c r="B15" s="164">
        <f>'3 YILLIK BİLANÇO RENKSİZ'!B16</f>
        <v>2062064.0599999998</v>
      </c>
      <c r="C15" s="165">
        <f>'3 YILLIK BİLANÇO RENKSİZ'!C16</f>
        <v>2200842.4499999993</v>
      </c>
      <c r="D15" s="166">
        <f>'3 YILLIK BİLANÇO RENKSİZ'!D16</f>
        <v>2610476.659999999</v>
      </c>
      <c r="E15" s="123"/>
      <c r="F15" s="141" t="str">
        <f>'3 YILLIK BİLANÇO RENKSİZ'!F17</f>
        <v>FONLAR </v>
      </c>
      <c r="G15" s="144">
        <f>'3 YILLIK BİLANÇO RENKSİZ'!G17</f>
        <v>213573.88</v>
      </c>
      <c r="H15" s="145">
        <f>'3 YILLIK BİLANÇO RENKSİZ'!H17</f>
        <v>211507.71</v>
      </c>
      <c r="I15" s="146">
        <f>'3 YILLIK BİLANÇO RENKSİZ'!I17</f>
        <v>263743.7</v>
      </c>
    </row>
    <row r="16" spans="1:9" ht="13.5" customHeight="1">
      <c r="A16" s="128" t="str">
        <f>'3 YILLIK BİLANÇO RENKSİZ'!A17</f>
        <v>Blok Merd.-Asansör Elekt.ve Asansör Bak.Onar.Gid….</v>
      </c>
      <c r="B16" s="129">
        <f>'3 YILLIK BİLANÇO RENKSİZ'!B17</f>
        <v>89435.18</v>
      </c>
      <c r="C16" s="130">
        <f>'3 YILLIK BİLANÇO RENKSİZ'!C17</f>
        <v>80675.74</v>
      </c>
      <c r="D16" s="131">
        <f>'3 YILLIK BİLANÇO RENKSİZ'!D17</f>
        <v>120604.01</v>
      </c>
      <c r="E16" s="123"/>
      <c r="F16" s="141" t="str">
        <f>'3 YILLIK BİLANÇO RENKSİZ'!F18</f>
        <v>Kıdem Tazminatı Fonu …………………………………</v>
      </c>
      <c r="G16" s="144">
        <f>'3 YILLIK BİLANÇO RENKSİZ'!G18</f>
        <v>213573.88</v>
      </c>
      <c r="H16" s="145">
        <f>'3 YILLIK BİLANÇO RENKSİZ'!H18</f>
        <v>211507.71</v>
      </c>
      <c r="I16" s="146">
        <f>'3 YILLIK BİLANÇO RENKSİZ'!I18</f>
        <v>263743.7</v>
      </c>
    </row>
    <row r="17" spans="1:9" ht="13.5" customHeight="1">
      <c r="A17" s="128" t="str">
        <f>'3 YILLIK BİLANÇO RENKSİZ'!A18</f>
        <v>Personel Giderleri …………………………………………</v>
      </c>
      <c r="B17" s="129">
        <f>'3 YILLIK BİLANÇO RENKSİZ'!B18</f>
        <v>1110032.01</v>
      </c>
      <c r="C17" s="130">
        <f>'3 YILLIK BİLANÇO RENKSİZ'!C18</f>
        <v>1200110.03</v>
      </c>
      <c r="D17" s="131">
        <f>'3 YILLIK BİLANÇO RENKSİZ'!D18</f>
        <v>1365790.13</v>
      </c>
      <c r="E17" s="122"/>
      <c r="F17" s="141" t="str">
        <f>'3 YILLIK BİLANÇO RENKSİZ'!F19</f>
        <v>ÖDENECEK VERGİ VE DİĞER YÜKÜMLÜLÜKLER</v>
      </c>
      <c r="G17" s="158">
        <f>'3 YILLIK BİLANÇO RENKSİZ'!G19</f>
        <v>38760.87</v>
      </c>
      <c r="H17" s="159">
        <f>'3 YILLIK BİLANÇO RENKSİZ'!H19</f>
        <v>39412.79</v>
      </c>
      <c r="I17" s="160">
        <f>'3 YILLIK BİLANÇO RENKSİZ'!I19</f>
        <v>43937.56</v>
      </c>
    </row>
    <row r="18" spans="1:9" ht="13.5" customHeight="1">
      <c r="A18" s="128" t="str">
        <f>'3 YILLIK BİLANÇO RENKSİZ'!A19</f>
        <v>Kıdem Tazminatı Fonu ………...…………………………</v>
      </c>
      <c r="B18" s="129">
        <f>'3 YILLIK BİLANÇO RENKSİZ'!B19</f>
        <v>60000</v>
      </c>
      <c r="C18" s="130">
        <f>'3 YILLIK BİLANÇO RENKSİZ'!C19</f>
        <v>80000</v>
      </c>
      <c r="D18" s="131">
        <f>'3 YILLIK BİLANÇO RENKSİZ'!D19</f>
        <v>81125</v>
      </c>
      <c r="E18" s="122"/>
      <c r="F18" s="141" t="str">
        <f>'3 YILLIK BİLANÇO RENKSİZ'!F20</f>
        <v>S.S.K. + Gelir Vergisi +Damga Verg……………….…</v>
      </c>
      <c r="G18" s="144">
        <f>'3 YILLIK BİLANÇO RENKSİZ'!G20</f>
        <v>38760.87</v>
      </c>
      <c r="H18" s="145">
        <f>'3 YILLIK BİLANÇO RENKSİZ'!H20</f>
        <v>39412.79</v>
      </c>
      <c r="I18" s="146">
        <f>'3 YILLIK BİLANÇO RENKSİZ'!I20</f>
        <v>43937.56</v>
      </c>
    </row>
    <row r="19" spans="1:9" ht="13.5" customHeight="1">
      <c r="A19" s="128" t="str">
        <f>'3 YILLIK BİLANÇO RENKSİZ'!A20</f>
        <v>Su Arıtma ve Su Deposu Temizleme Giderleri ………</v>
      </c>
      <c r="B19" s="129">
        <f>'3 YILLIK BİLANÇO RENKSİZ'!B20</f>
        <v>316.34</v>
      </c>
      <c r="C19" s="130">
        <f>'3 YILLIK BİLANÇO RENKSİZ'!C20</f>
        <v>1343.45</v>
      </c>
      <c r="D19" s="131">
        <f>'3 YILLIK BİLANÇO RENKSİZ'!D20</f>
        <v>3621.79</v>
      </c>
      <c r="E19" s="123"/>
      <c r="F19" s="141" t="str">
        <f>'3 YILLIK BİLANÇO RENKSİZ'!F21</f>
        <v>GELİR TAHAKKUKULARI </v>
      </c>
      <c r="G19" s="158">
        <f>'3 YILLIK BİLANÇO RENKSİZ'!G21</f>
        <v>10484.07</v>
      </c>
      <c r="H19" s="159">
        <f>'3 YILLIK BİLANÇO RENKSİZ'!H21</f>
        <v>12408.779999999999</v>
      </c>
      <c r="I19" s="160">
        <f>'3 YILLIK BİLANÇO RENKSİZ'!I21</f>
        <v>4936.910000000001</v>
      </c>
    </row>
    <row r="20" spans="1:10" ht="13.5" customHeight="1">
      <c r="A20" s="128" t="str">
        <f>'3 YILLIK BİLANÇO RENKSİZ'!A21</f>
        <v>4.Otopark Kira Giderleri………...……………...…………</v>
      </c>
      <c r="B20" s="129">
        <f>'3 YILLIK BİLANÇO RENKSİZ'!B21</f>
        <v>19800</v>
      </c>
      <c r="C20" s="130">
        <f>'3 YILLIK BİLANÇO RENKSİZ'!C21</f>
        <v>21600</v>
      </c>
      <c r="D20" s="131">
        <f>'3 YILLIK BİLANÇO RENKSİZ'!D21</f>
        <v>11700</v>
      </c>
      <c r="E20" s="123"/>
      <c r="F20" s="141" t="str">
        <f>'3 YILLIK BİLANÇO RENKSİZ'!F22</f>
        <v>Aidat Tahakkukları ………………………………………</v>
      </c>
      <c r="G20" s="144">
        <f>'3 YILLIK BİLANÇO RENKSİZ'!G22</f>
        <v>4295.48</v>
      </c>
      <c r="H20" s="145">
        <f>'3 YILLIK BİLANÇO RENKSİZ'!H22</f>
        <v>5040.36</v>
      </c>
      <c r="I20" s="146">
        <f>'3 YILLIK BİLANÇO RENKSİZ'!I22</f>
        <v>0</v>
      </c>
      <c r="J20" s="2"/>
    </row>
    <row r="21" spans="1:11" ht="13.5" customHeight="1">
      <c r="A21" s="128" t="str">
        <f>'3 YILLIK BİLANÇO RENKSİZ'!A22</f>
        <v>Bahçe Piknik Masası+Bank.+Şemsiye+Kam.Gid..</v>
      </c>
      <c r="B21" s="129">
        <f>'3 YILLIK BİLANÇO RENKSİZ'!B22</f>
        <v>7000</v>
      </c>
      <c r="C21" s="130">
        <f>'3 YILLIK BİLANÇO RENKSİZ'!C22</f>
        <v>4695</v>
      </c>
      <c r="D21" s="131">
        <f>'3 YILLIK BİLANÇO RENKSİZ'!D22</f>
        <v>3800.66</v>
      </c>
      <c r="E21" s="123"/>
      <c r="F21" s="141" t="str">
        <f>'3 YILLIK BİLANÇO RENKSİZ'!F24</f>
        <v>Otop.Kat.Payı ……………………………………………</v>
      </c>
      <c r="G21" s="144">
        <f>'3 YILLIK BİLANÇO RENKSİZ'!G24</f>
        <v>304.44</v>
      </c>
      <c r="H21" s="145">
        <f>'3 YILLIK BİLANÇO RENKSİZ'!H24</f>
        <v>171.89</v>
      </c>
      <c r="I21" s="146">
        <f>'3 YILLIK BİLANÇO RENKSİZ'!I24</f>
        <v>199.35</v>
      </c>
      <c r="K21" s="3"/>
    </row>
    <row r="22" spans="1:11" ht="13.5" customHeight="1">
      <c r="A22" s="128" t="str">
        <f>'3 YILLIK BİLANÇO RENKSİZ'!A23</f>
        <v>4.Otopark Wc Yenileme Giderleri………………………</v>
      </c>
      <c r="B22" s="129">
        <f>'3 YILLIK BİLANÇO RENKSİZ'!B23</f>
        <v>1610.97</v>
      </c>
      <c r="C22" s="130">
        <f>'3 YILLIK BİLANÇO RENKSİZ'!C23</f>
        <v>0</v>
      </c>
      <c r="D22" s="131">
        <f>'3 YILLIK BİLANÇO RENKSİZ'!D23</f>
        <v>2248.16</v>
      </c>
      <c r="E22" s="123"/>
      <c r="F22" s="141" t="str">
        <f>'3 YILLIK BİLANÇO RENKSİZ'!F25</f>
        <v>Tenis Katılım Payı ………………………………………</v>
      </c>
      <c r="G22" s="144">
        <f>'3 YILLIK BİLANÇO RENKSİZ'!G25</f>
        <v>150</v>
      </c>
      <c r="H22" s="145">
        <f>'3 YILLIK BİLANÇO RENKSİZ'!H25</f>
        <v>20</v>
      </c>
      <c r="I22" s="146">
        <f>'3 YILLIK BİLANÇO RENKSİZ'!I25</f>
        <v>70</v>
      </c>
      <c r="K22" s="3"/>
    </row>
    <row r="23" spans="1:11" ht="13.5" customHeight="1">
      <c r="A23" s="128" t="str">
        <f>'3 YILLIK BİLANÇO RENKSİZ'!A24</f>
        <v>Kamera Giderleri………………….………………………</v>
      </c>
      <c r="B23" s="129">
        <f>'3 YILLIK BİLANÇO RENKSİZ'!B24</f>
        <v>11587.94</v>
      </c>
      <c r="C23" s="130">
        <f>'3 YILLIK BİLANÇO RENKSİZ'!C24</f>
        <v>5916.32</v>
      </c>
      <c r="D23" s="131">
        <f>'3 YILLIK BİLANÇO RENKSİZ'!D24</f>
        <v>12649.13</v>
      </c>
      <c r="E23" s="123"/>
      <c r="F23" s="141" t="str">
        <f>'3 YILLIK BİLANÇO RENKSİZ'!F26</f>
        <v>Gecikme Tazminatı Tahakkukları ………………………</v>
      </c>
      <c r="G23" s="144">
        <f>'3 YILLIK BİLANÇO RENKSİZ'!G26</f>
        <v>205.87</v>
      </c>
      <c r="H23" s="145">
        <f>'3 YILLIK BİLANÇO RENKSİZ'!H26</f>
        <v>178.16</v>
      </c>
      <c r="I23" s="146">
        <f>'3 YILLIK BİLANÇO RENKSİZ'!I26</f>
        <v>0</v>
      </c>
      <c r="K23" s="3"/>
    </row>
    <row r="24" spans="1:11" ht="13.5" customHeight="1">
      <c r="A24" s="128" t="str">
        <f>'3 YILLIK BİLANÇO RENKSİZ'!A25</f>
        <v>Güvenlik Mobu Giderleri ……………………………...…</v>
      </c>
      <c r="B24" s="129">
        <f>'3 YILLIK BİLANÇO RENKSİZ'!B25</f>
        <v>0</v>
      </c>
      <c r="C24" s="130">
        <f>'3 YILLIK BİLANÇO RENKSİZ'!C25</f>
        <v>0</v>
      </c>
      <c r="D24" s="131">
        <f>'3 YILLIK BİLANÇO RENKSİZ'!D25</f>
        <v>5329.05</v>
      </c>
      <c r="E24" s="122"/>
      <c r="F24" s="141" t="str">
        <f>'3 YILLIK BİLANÇO RENKSİZ'!F27</f>
        <v>Bilboard Kira Katılım Tahakkukları ……………………</v>
      </c>
      <c r="G24" s="144">
        <f>'3 YILLIK BİLANÇO RENKSİZ'!G27</f>
        <v>0</v>
      </c>
      <c r="H24" s="145">
        <f>'3 YILLIK BİLANÇO RENKSİZ'!H27</f>
        <v>550</v>
      </c>
      <c r="I24" s="146">
        <f>'3 YILLIK BİLANÇO RENKSİZ'!I27</f>
        <v>0</v>
      </c>
      <c r="K24" s="3"/>
    </row>
    <row r="25" spans="1:10" ht="13.5" customHeight="1">
      <c r="A25" s="128" t="str">
        <f>'3 YILLIK BİLANÇO RENKSİZ'!A26</f>
        <v>Kızılçam Blok Pilates ve Yoga Odası Giderleri ………..</v>
      </c>
      <c r="B25" s="129">
        <f>'3 YILLIK BİLANÇO RENKSİZ'!B26</f>
        <v>0</v>
      </c>
      <c r="C25" s="130">
        <f>'3 YILLIK BİLANÇO RENKSİZ'!C26</f>
        <v>0</v>
      </c>
      <c r="D25" s="131">
        <f>'3 YILLIK BİLANÇO RENKSİZ'!D26</f>
        <v>5313.55</v>
      </c>
      <c r="E25" s="123"/>
      <c r="F25" s="141" t="str">
        <f>'3 YILLIK BİLANÇO RENKSİZ'!F28</f>
        <v>Deprem Evi Katılım Payı Tahakkukları …………………</v>
      </c>
      <c r="G25" s="144">
        <f>'3 YILLIK BİLANÇO RENKSİZ'!G28</f>
        <v>0</v>
      </c>
      <c r="H25" s="145">
        <f>'3 YILLIK BİLANÇO RENKSİZ'!H28</f>
        <v>255</v>
      </c>
      <c r="I25" s="146">
        <f>'3 YILLIK BİLANÇO RENKSİZ'!I28</f>
        <v>0</v>
      </c>
      <c r="J25" s="254" t="s">
        <v>0</v>
      </c>
    </row>
    <row r="26" spans="1:10" ht="13.5" customHeight="1">
      <c r="A26" s="128" t="str">
        <f>'3 YILLIK BİLANÇO RENKSİZ'!A27</f>
        <v>Sarıçam Blok Hobi+Kütüphane+Sinema Odası Gid..…</v>
      </c>
      <c r="B26" s="129">
        <f>'3 YILLIK BİLANÇO RENKSİZ'!B27</f>
        <v>1656.53</v>
      </c>
      <c r="C26" s="130">
        <f>'3 YILLIK BİLANÇO RENKSİZ'!C27</f>
        <v>0</v>
      </c>
      <c r="D26" s="131">
        <f>'3 YILLIK BİLANÇO RENKSİZ'!D27</f>
        <v>3424.32</v>
      </c>
      <c r="E26" s="122"/>
      <c r="F26" s="141" t="str">
        <f>'3 YILLIK BİLANÇO RENKSİZ'!F29</f>
        <v>Takipteki Aidat+Kes.Hes.ve Gec.Zammı Tahakkukları …</v>
      </c>
      <c r="G26" s="144">
        <f>'3 YILLIK BİLANÇO RENKSİZ'!G29</f>
        <v>251.92</v>
      </c>
      <c r="H26" s="145">
        <f>'3 YILLIK BİLANÇO RENKSİZ'!H29</f>
        <v>0</v>
      </c>
      <c r="I26" s="146">
        <f>'3 YILLIK BİLANÇO RENKSİZ'!I29</f>
        <v>0</v>
      </c>
      <c r="J26" s="254"/>
    </row>
    <row r="27" spans="1:10" ht="13.5" customHeight="1">
      <c r="A27" s="128" t="str">
        <f>'3 YILLIK BİLANÇO RENKSİZ'!A28</f>
        <v>Demirbaş Malzeme Alımı  Giderleri ……………………</v>
      </c>
      <c r="B27" s="129">
        <f>'3 YILLIK BİLANÇO RENKSİZ'!B28</f>
        <v>0</v>
      </c>
      <c r="C27" s="130">
        <f>'3 YILLIK BİLANÇO RENKSİZ'!C28</f>
        <v>0</v>
      </c>
      <c r="D27" s="131">
        <f>'3 YILLIK BİLANÇO RENKSİZ'!D28</f>
        <v>15642.28</v>
      </c>
      <c r="E27" s="122"/>
      <c r="F27" s="141" t="str">
        <f>'3 YILLIK BİLANÇO RENKSİZ'!F30</f>
        <v>Gelecek Aylara Ait Peşin Ödenen Daire Avansları  ……</v>
      </c>
      <c r="G27" s="144">
        <f>'3 YILLIK BİLANÇO RENKSİZ'!G30</f>
        <v>5276.36</v>
      </c>
      <c r="H27" s="145">
        <f>'3 YILLIK BİLANÇO RENKSİZ'!H30</f>
        <v>6193.37</v>
      </c>
      <c r="I27" s="146">
        <f>'3 YILLIK BİLANÇO RENKSİZ'!I30</f>
        <v>0</v>
      </c>
      <c r="J27" s="254"/>
    </row>
    <row r="28" spans="1:9" ht="13.5" customHeight="1">
      <c r="A28" s="128" t="str">
        <f>'3 YILLIK BİLANÇO RENKSİZ'!A29</f>
        <v>Bahçe Sulama Pompaları ve Basınç Tankı Gid. ………</v>
      </c>
      <c r="B28" s="129">
        <f>'3 YILLIK BİLANÇO RENKSİZ'!B29</f>
        <v>1715.13</v>
      </c>
      <c r="C28" s="130">
        <f>'3 YILLIK BİLANÇO RENKSİZ'!C29</f>
        <v>2478</v>
      </c>
      <c r="D28" s="131">
        <f>'3 YILLIK BİLANÇO RENKSİZ'!D29</f>
        <v>2767.18</v>
      </c>
      <c r="E28" s="122"/>
      <c r="F28" s="141" t="str">
        <f>'3 YILLIK BİLANÇO RENKSİZ'!F31</f>
        <v>TAHSİLATLAR</v>
      </c>
      <c r="G28" s="158">
        <f>'3 YILLIK BİLANÇO RENKSİZ'!G31</f>
        <v>2150173.5100000002</v>
      </c>
      <c r="H28" s="159">
        <f>'3 YILLIK BİLANÇO RENKSİZ'!H31</f>
        <v>2181799.1799999997</v>
      </c>
      <c r="I28" s="160">
        <f>'3 YILLIK BİLANÇO RENKSİZ'!I31</f>
        <v>2367204.1300000004</v>
      </c>
    </row>
    <row r="29" spans="1:10" ht="13.5" customHeight="1">
      <c r="A29" s="128" t="str">
        <f>'3 YILLIK BİLANÇO RENKSİZ'!A30</f>
        <v>Çocuk Bahçesi Büyütme ve Bakım Çalışm.Gid.……</v>
      </c>
      <c r="B29" s="129">
        <f>'3 YILLIK BİLANÇO RENKSİZ'!B30</f>
        <v>10673.27</v>
      </c>
      <c r="C29" s="130">
        <f>'3 YILLIK BİLANÇO RENKSİZ'!C30</f>
        <v>0</v>
      </c>
      <c r="D29" s="131">
        <f>'3 YILLIK BİLANÇO RENKSİZ'!D30</f>
        <v>3179.78</v>
      </c>
      <c r="E29" s="122"/>
      <c r="F29" s="141" t="str">
        <f>'3 YILLIK BİLANÇO RENKSİZ'!F32</f>
        <v>Avans Aidat Tahsilatları …………………………………</v>
      </c>
      <c r="G29" s="144">
        <f>'3 YILLIK BİLANÇO RENKSİZ'!G32</f>
        <v>1859004.52</v>
      </c>
      <c r="H29" s="145">
        <f>'3 YILLIK BİLANÇO RENKSİZ'!H32</f>
        <v>1858259.64</v>
      </c>
      <c r="I29" s="146">
        <f>'3 YILLIK BİLANÇO RENKSİZ'!I32</f>
        <v>2044265.84</v>
      </c>
      <c r="J29" s="3" t="s">
        <v>0</v>
      </c>
    </row>
    <row r="30" spans="1:10" ht="13.5" customHeight="1">
      <c r="A30" s="128" t="str">
        <f>'3 YILLIK BİLANÇO RENKSİZ'!A31</f>
        <v>Basket Sahası  Giderleri …………………………………</v>
      </c>
      <c r="B30" s="129">
        <f>'3 YILLIK BİLANÇO RENKSİZ'!B31</f>
        <v>5494.09</v>
      </c>
      <c r="C30" s="130">
        <f>'3 YILLIK BİLANÇO RENKSİZ'!C31</f>
        <v>22207.08</v>
      </c>
      <c r="D30" s="131">
        <f>'3 YILLIK BİLANÇO RENKSİZ'!D31</f>
        <v>0</v>
      </c>
      <c r="E30" s="122"/>
      <c r="F30" s="141" t="str">
        <f>'3 YILLIK BİLANÇO RENKSİZ'!F33</f>
        <v>Kesin Hesap Tahsilatları ………………………………</v>
      </c>
      <c r="G30" s="144">
        <f>'3 YILLIK BİLANÇO RENKSİZ'!G33</f>
        <v>6872</v>
      </c>
      <c r="H30" s="145">
        <f>'3 YILLIK BİLANÇO RENKSİZ'!H33</f>
        <v>4249.68</v>
      </c>
      <c r="I30" s="146">
        <f>'3 YILLIK BİLANÇO RENKSİZ'!I33</f>
        <v>5040.36</v>
      </c>
      <c r="J30" s="3"/>
    </row>
    <row r="31" spans="1:10" ht="13.5" customHeight="1">
      <c r="A31" s="128" t="str">
        <f>'3 YILLIK BİLANÇO RENKSİZ'!A32</f>
        <v>Site Duvarlarına Branda ve Tel Çit  Giderleri ……………</v>
      </c>
      <c r="B31" s="129">
        <f>'3 YILLIK BİLANÇO RENKSİZ'!B32</f>
        <v>0</v>
      </c>
      <c r="C31" s="130">
        <f>'3 YILLIK BİLANÇO RENKSİZ'!C32</f>
        <v>3293.16</v>
      </c>
      <c r="D31" s="131">
        <f>'3 YILLIK BİLANÇO RENKSİZ'!D32</f>
        <v>0</v>
      </c>
      <c r="E31" s="122"/>
      <c r="F31" s="141" t="str">
        <f>'3 YILLIK BİLANÇO RENKSİZ'!F34</f>
        <v>2.Araç Otopark ve Mis.Araç Katılım Payı …………</v>
      </c>
      <c r="G31" s="144">
        <f>'3 YILLIK BİLANÇO RENKSİZ'!G34</f>
        <v>56130.59</v>
      </c>
      <c r="H31" s="145">
        <f>'3 YILLIK BİLANÇO RENKSİZ'!H34</f>
        <v>54277.55</v>
      </c>
      <c r="I31" s="146">
        <f>'3 YILLIK BİLANÇO RENKSİZ'!I34</f>
        <v>53133.07</v>
      </c>
      <c r="J31" s="3"/>
    </row>
    <row r="32" spans="1:10" ht="13.5" customHeight="1">
      <c r="A32" s="128" t="str">
        <f>'3 YILLIK BİLANÇO RENKSİZ'!A33</f>
        <v>Barıyer Bakım Onarım  Giderleri ………………………</v>
      </c>
      <c r="B32" s="129">
        <f>'3 YILLIK BİLANÇO RENKSİZ'!B33</f>
        <v>6148.36</v>
      </c>
      <c r="C32" s="130">
        <f>'3 YILLIK BİLANÇO RENKSİZ'!C33</f>
        <v>7097.7</v>
      </c>
      <c r="D32" s="131">
        <f>'3 YILLIK BİLANÇO RENKSİZ'!D33</f>
        <v>13771.11</v>
      </c>
      <c r="E32" s="122"/>
      <c r="F32" s="141" t="str">
        <f>'3 YILLIK BİLANÇO RENKSİZ'!F35</f>
        <v>Asansör Kullandırma Tahsilatları ………………………</v>
      </c>
      <c r="G32" s="144">
        <f>'3 YILLIK BİLANÇO RENKSİZ'!G35</f>
        <v>6945</v>
      </c>
      <c r="H32" s="145">
        <f>'3 YILLIK BİLANÇO RENKSİZ'!H35</f>
        <v>7355</v>
      </c>
      <c r="I32" s="146">
        <f>'3 YILLIK BİLANÇO RENKSİZ'!I35</f>
        <v>6980</v>
      </c>
      <c r="J32" s="3" t="s">
        <v>0</v>
      </c>
    </row>
    <row r="33" spans="1:10" ht="13.5" customHeight="1">
      <c r="A33" s="128" t="str">
        <f>'3 YILLIK BİLANÇO RENKSİZ'!A34</f>
        <v>Bahçe Düzenleme VE Demirbaş Giderleri ……………</v>
      </c>
      <c r="B33" s="129">
        <f>'3 YILLIK BİLANÇO RENKSİZ'!B34</f>
        <v>0</v>
      </c>
      <c r="C33" s="130">
        <f>'3 YILLIK BİLANÇO RENKSİZ'!C34</f>
        <v>4491.64</v>
      </c>
      <c r="D33" s="131">
        <f>'3 YILLIK BİLANÇO RENKSİZ'!D34</f>
        <v>4672</v>
      </c>
      <c r="E33" s="122"/>
      <c r="F33" s="141" t="str">
        <f>'3 YILLIK BİLANÇO RENKSİZ'!F36</f>
        <v>Kira Katılım Payları ………………………………………</v>
      </c>
      <c r="G33" s="144">
        <f>'3 YILLIK BİLANÇO RENKSİZ'!G36</f>
        <v>15735.66</v>
      </c>
      <c r="H33" s="145">
        <f>'3 YILLIK BİLANÇO RENKSİZ'!H36</f>
        <v>16890</v>
      </c>
      <c r="I33" s="146">
        <f>'3 YILLIK BİLANÇO RENKSİZ'!I36</f>
        <v>18420</v>
      </c>
      <c r="J33" s="3"/>
    </row>
    <row r="34" spans="1:10" ht="13.5" customHeight="1">
      <c r="A34" s="128" t="str">
        <f>'3 YILLIK BİLANÇO RENKSİZ'!A35</f>
        <v>Kapalı Otopark Elektrik ve Bakım Onarım Giderleri ……</v>
      </c>
      <c r="B34" s="129">
        <f>'3 YILLIK BİLANÇO RENKSİZ'!B35</f>
        <v>4390.75</v>
      </c>
      <c r="C34" s="130">
        <f>'3 YILLIK BİLANÇO RENKSİZ'!C35</f>
        <v>8774.84</v>
      </c>
      <c r="D34" s="131">
        <f>'3 YILLIK BİLANÇO RENKSİZ'!D35</f>
        <v>16008.85</v>
      </c>
      <c r="E34" s="122"/>
      <c r="F34" s="141" t="str">
        <f>'3 YILLIK BİLANÇO RENKSİZ'!F37</f>
        <v>İşyerleri Katılım Payları …………………………………</v>
      </c>
      <c r="G34" s="144">
        <f>'3 YILLIK BİLANÇO RENKSİZ'!G37</f>
        <v>930</v>
      </c>
      <c r="H34" s="145">
        <f>'3 YILLIK BİLANÇO RENKSİZ'!H37</f>
        <v>840</v>
      </c>
      <c r="I34" s="146">
        <f>'3 YILLIK BİLANÇO RENKSİZ'!I37</f>
        <v>900</v>
      </c>
      <c r="J34" s="3" t="s">
        <v>0</v>
      </c>
    </row>
    <row r="35" spans="1:10" ht="13.5" customHeight="1">
      <c r="A35" s="128" t="str">
        <f>'3 YILLIK BİLANÇO RENKSİZ'!A36</f>
        <v>Sigorta Hasar Giderleri …………………………………</v>
      </c>
      <c r="B35" s="129">
        <f>'3 YILLIK BİLANÇO RENKSİZ'!B36</f>
        <v>1468.6</v>
      </c>
      <c r="C35" s="130">
        <f>'3 YILLIK BİLANÇO RENKSİZ'!C36</f>
        <v>11454.5</v>
      </c>
      <c r="D35" s="131">
        <f>'3 YILLIK BİLANÇO RENKSİZ'!D36</f>
        <v>10697.5</v>
      </c>
      <c r="E35" s="122"/>
      <c r="F35" s="141" t="str">
        <f>'3 YILLIK BİLANÇO RENKSİZ'!F38</f>
        <v>Reklam Katılım Payları …………………………………</v>
      </c>
      <c r="G35" s="144">
        <f>'3 YILLIK BİLANÇO RENKSİZ'!G38</f>
        <v>5370</v>
      </c>
      <c r="H35" s="145">
        <f>'3 YILLIK BİLANÇO RENKSİZ'!H38</f>
        <v>4870</v>
      </c>
      <c r="I35" s="146">
        <f>'3 YILLIK BİLANÇO RENKSİZ'!I38</f>
        <v>2510</v>
      </c>
      <c r="J35" s="3" t="s">
        <v>0</v>
      </c>
    </row>
    <row r="36" spans="1:10" ht="13.5" customHeight="1">
      <c r="A36" s="128" t="str">
        <f>'3 YILLIK BİLANÇO RENKSİZ'!A37</f>
        <v>Bakım Onarım Giderleri …………………………………</v>
      </c>
      <c r="B36" s="129">
        <f>'3 YILLIK BİLANÇO RENKSİZ'!B37</f>
        <v>31243.8</v>
      </c>
      <c r="C36" s="130">
        <f>'3 YILLIK BİLANÇO RENKSİZ'!C37</f>
        <v>29153.1</v>
      </c>
      <c r="D36" s="131">
        <f>'3 YILLIK BİLANÇO RENKSİZ'!D37</f>
        <v>42949.93</v>
      </c>
      <c r="E36" s="122"/>
      <c r="F36" s="141" t="str">
        <f>'3 YILLIK BİLANÇO RENKSİZ'!F39</f>
        <v>Bilboard Kira Katılım Payı ………………………………</v>
      </c>
      <c r="G36" s="144">
        <f>'3 YILLIK BİLANÇO RENKSİZ'!G39</f>
        <v>0</v>
      </c>
      <c r="H36" s="145">
        <f>'3 YILLIK BİLANÇO RENKSİZ'!H39</f>
        <v>1650</v>
      </c>
      <c r="I36" s="146">
        <f>'3 YILLIK BİLANÇO RENKSİZ'!I39</f>
        <v>4150</v>
      </c>
      <c r="J36" s="3" t="s">
        <v>0</v>
      </c>
    </row>
    <row r="37" spans="1:10" ht="13.5" customHeight="1">
      <c r="A37" s="128" t="str">
        <f>'3 YILLIK BİLANÇO RENKSİZ'!A38</f>
        <v>Temizlik Giderleri …………………………………………</v>
      </c>
      <c r="B37" s="129">
        <f>'3 YILLIK BİLANÇO RENKSİZ'!B38</f>
        <v>11363.55</v>
      </c>
      <c r="C37" s="130">
        <f>'3 YILLIK BİLANÇO RENKSİZ'!C38</f>
        <v>6636.9</v>
      </c>
      <c r="D37" s="131">
        <f>'3 YILLIK BİLANÇO RENKSİZ'!D38</f>
        <v>12101.28</v>
      </c>
      <c r="E37" s="122"/>
      <c r="F37" s="141" t="str">
        <f>'3 YILLIK BİLANÇO RENKSİZ'!F40</f>
        <v>Tenis Sahası Katılım Payları ……………………………</v>
      </c>
      <c r="G37" s="144">
        <f>'3 YILLIK BİLANÇO RENKSİZ'!G40</f>
        <v>5800</v>
      </c>
      <c r="H37" s="145">
        <f>'3 YILLIK BİLANÇO RENKSİZ'!H40</f>
        <v>3605</v>
      </c>
      <c r="I37" s="146">
        <f>'3 YILLIK BİLANÇO RENKSİZ'!I40</f>
        <v>2920</v>
      </c>
      <c r="J37" s="3" t="s">
        <v>0</v>
      </c>
    </row>
    <row r="38" spans="1:10" ht="13.5" customHeight="1">
      <c r="A38" s="128" t="str">
        <f>'3 YILLIK BİLANÇO RENKSİZ'!A39</f>
        <v>Ortak Alan Elektrik Giderleri ………………………….…</v>
      </c>
      <c r="B38" s="129">
        <f>'3 YILLIK BİLANÇO RENKSİZ'!B39</f>
        <v>64195</v>
      </c>
      <c r="C38" s="130">
        <f>'3 YILLIK BİLANÇO RENKSİZ'!C39</f>
        <v>51956.7</v>
      </c>
      <c r="D38" s="131">
        <f>'3 YILLIK BİLANÇO RENKSİZ'!D39</f>
        <v>50789.76</v>
      </c>
      <c r="E38" s="122"/>
      <c r="F38" s="141" t="str">
        <f>'3 YILLIK BİLANÇO RENKSİZ'!F41</f>
        <v>Deprem Evi Katılım Payı …………………………………</v>
      </c>
      <c r="G38" s="144">
        <f>'3 YILLIK BİLANÇO RENKSİZ'!G41</f>
        <v>128896.95</v>
      </c>
      <c r="H38" s="145">
        <f>'3 YILLIK BİLANÇO RENKSİZ'!H41</f>
        <v>135468.5</v>
      </c>
      <c r="I38" s="146">
        <f>'3 YILLIK BİLANÇO RENKSİZ'!I41</f>
        <v>156696</v>
      </c>
      <c r="J38" s="3"/>
    </row>
    <row r="39" spans="1:10" ht="13.5" customHeight="1">
      <c r="A39" s="128" t="str">
        <f>'3 YILLIK BİLANÇO RENKSİZ'!A40</f>
        <v>Doğalgaz Giderleri …………………………………………</v>
      </c>
      <c r="B39" s="129">
        <f>'3 YILLIK BİLANÇO RENKSİZ'!B40</f>
        <v>366848</v>
      </c>
      <c r="C39" s="130">
        <f>'3 YILLIK BİLANÇO RENKSİZ'!C40</f>
        <v>396448</v>
      </c>
      <c r="D39" s="131">
        <f>'3 YILLIK BİLANÇO RENKSİZ'!D40</f>
        <v>534786</v>
      </c>
      <c r="E39" s="122"/>
      <c r="F39" s="141" t="str">
        <f>'3 YILLIK BİLANÇO RENKSİZ'!F42</f>
        <v>Deprem Evi Maç Katılım Payı……………………………</v>
      </c>
      <c r="G39" s="144">
        <f>'3 YILLIK BİLANÇO RENKSİZ'!G42</f>
        <v>8165</v>
      </c>
      <c r="H39" s="145">
        <f>'3 YILLIK BİLANÇO RENKSİZ'!H42</f>
        <v>2480</v>
      </c>
      <c r="I39" s="146">
        <f>'3 YILLIK BİLANÇO RENKSİZ'!I42</f>
        <v>190</v>
      </c>
      <c r="J39" s="3" t="s">
        <v>0</v>
      </c>
    </row>
    <row r="40" spans="1:10" ht="13.5" customHeight="1">
      <c r="A40" s="128" t="str">
        <f>'3 YILLIK BİLANÇO RENKSİZ'!A41</f>
        <v>Doğalgaz Okuma Giderleri ………………………………</v>
      </c>
      <c r="B40" s="129">
        <f>'3 YILLIK BİLANÇO RENKSİZ'!B41</f>
        <v>13319.89</v>
      </c>
      <c r="C40" s="130">
        <f>'3 YILLIK BİLANÇO RENKSİZ'!C41</f>
        <v>14007.48</v>
      </c>
      <c r="D40" s="131">
        <f>'3 YILLIK BİLANÇO RENKSİZ'!D41</f>
        <v>15018.27</v>
      </c>
      <c r="E40" s="122"/>
      <c r="F40" s="141" t="str">
        <f>'3 YILLIK BİLANÇO RENKSİZ'!F43</f>
        <v>Gecikme Tazminatı Tahsilatları …………………………</v>
      </c>
      <c r="G40" s="144">
        <f>'3 YILLIK BİLANÇO RENKSİZ'!G43</f>
        <v>11761.15</v>
      </c>
      <c r="H40" s="145">
        <f>'3 YILLIK BİLANÇO RENKSİZ'!H43</f>
        <v>9049.49</v>
      </c>
      <c r="I40" s="146">
        <f>'3 YILLIK BİLANÇO RENKSİZ'!I43</f>
        <v>8424.6</v>
      </c>
      <c r="J40" s="3" t="s">
        <v>0</v>
      </c>
    </row>
    <row r="41" spans="1:10" ht="13.5" customHeight="1">
      <c r="A41" s="128" t="str">
        <f>'3 YILLIK BİLANÇO RENKSİZ'!A42</f>
        <v>Su Giderleri (Teknik,Yönetim,Personel,vs)………………</v>
      </c>
      <c r="B41" s="129">
        <f>'3 YILLIK BİLANÇO RENKSİZ'!B42</f>
        <v>4985.15</v>
      </c>
      <c r="C41" s="130">
        <f>'3 YILLIK BİLANÇO RENKSİZ'!C42</f>
        <v>5722.88</v>
      </c>
      <c r="D41" s="131">
        <f>'3 YILLIK BİLANÇO RENKSİZ'!D42</f>
        <v>5785</v>
      </c>
      <c r="E41" s="122"/>
      <c r="F41" s="141" t="str">
        <f>'3 YILLIK BİLANÇO RENKSİZ'!F44</f>
        <v>Banka Fon Gelirleri ………………………………………</v>
      </c>
      <c r="G41" s="144">
        <f>'3 YILLIK BİLANÇO RENKSİZ'!G44</f>
        <v>11716.95</v>
      </c>
      <c r="H41" s="145">
        <f>'3 YILLIK BİLANÇO RENKSİZ'!H44</f>
        <v>15317.25</v>
      </c>
      <c r="I41" s="146">
        <f>'3 YILLIK BİLANÇO RENKSİZ'!I44</f>
        <v>12455.93</v>
      </c>
      <c r="J41" s="3" t="s">
        <v>0</v>
      </c>
    </row>
    <row r="42" spans="1:10" ht="13.5" customHeight="1">
      <c r="A42" s="128" t="str">
        <f>'3 YILLIK BİLANÇO RENKSİZ'!A43</f>
        <v>Bahçe Giderleri ………………………………………..…</v>
      </c>
      <c r="B42" s="129">
        <f>'3 YILLIK BİLANÇO RENKSİZ'!B43</f>
        <v>28740.96</v>
      </c>
      <c r="C42" s="130">
        <f>'3 YILLIK BİLANÇO RENKSİZ'!C43</f>
        <v>31004.39</v>
      </c>
      <c r="D42" s="131">
        <f>'3 YILLIK BİLANÇO RENKSİZ'!D43</f>
        <v>33786.96</v>
      </c>
      <c r="E42" s="122"/>
      <c r="F42" s="141" t="str">
        <f>'3 YILLIK BİLANÇO RENKSİZ'!F45</f>
        <v>Kredi Kartı Komisyon Tahsilatları ………………………</v>
      </c>
      <c r="G42" s="144">
        <f>'3 YILLIK BİLANÇO RENKSİZ'!G45</f>
        <v>967.89</v>
      </c>
      <c r="H42" s="145">
        <f>'3 YILLIK BİLANÇO RENKSİZ'!H45</f>
        <v>873.08</v>
      </c>
      <c r="I42" s="146">
        <f>'3 YILLIK BİLANÇO RENKSİZ'!I45</f>
        <v>1312.68</v>
      </c>
      <c r="J42" s="3"/>
    </row>
    <row r="43" spans="1:10" ht="13.5" customHeight="1">
      <c r="A43" s="128" t="str">
        <f>'3 YILLIK BİLANÇO RENKSİZ'!A44</f>
        <v>Telefon+Fax+ADSL Giderleri …………………………..</v>
      </c>
      <c r="B43" s="129">
        <f>'3 YILLIK BİLANÇO RENKSİZ'!B44</f>
        <v>4820</v>
      </c>
      <c r="C43" s="130">
        <f>'3 YILLIK BİLANÇO RENKSİZ'!C44</f>
        <v>3554.4</v>
      </c>
      <c r="D43" s="131">
        <f>'3 YILLIK BİLANÇO RENKSİZ'!D44</f>
        <v>3401.5</v>
      </c>
      <c r="E43" s="122"/>
      <c r="F43" s="141" t="str">
        <f>'3 YILLIK BİLANÇO RENKSİZ'!F46</f>
        <v>76 Parsel Katılım Payı……………………………………</v>
      </c>
      <c r="G43" s="144">
        <f>'3 YILLIK BİLANÇO RENKSİZ'!G46</f>
        <v>9436.29</v>
      </c>
      <c r="H43" s="145">
        <f>'3 YILLIK BİLANÇO RENKSİZ'!H46</f>
        <v>10500.64</v>
      </c>
      <c r="I43" s="146">
        <f>'3 YILLIK BİLANÇO RENKSİZ'!I46</f>
        <v>12105.55</v>
      </c>
      <c r="J43" s="3"/>
    </row>
    <row r="44" spans="1:10" ht="13.5" customHeight="1">
      <c r="A44" s="128" t="str">
        <f>'3 YILLIK BİLANÇO RENKSİZ'!A45</f>
        <v>İlaçlama Giderleri ……………………………………..…</v>
      </c>
      <c r="B44" s="129">
        <f>'3 YILLIK BİLANÇO RENKSİZ'!B45</f>
        <v>4922</v>
      </c>
      <c r="C44" s="130">
        <f>'3 YILLIK BİLANÇO RENKSİZ'!C45</f>
        <v>4785.4</v>
      </c>
      <c r="D44" s="131">
        <f>'3 YILLIK BİLANÇO RENKSİZ'!D45</f>
        <v>4932.4</v>
      </c>
      <c r="E44" s="122"/>
      <c r="F44" s="141" t="str">
        <f>'3 YILLIK BİLANÇO RENKSİZ'!F47</f>
        <v>76 Parsel 4.Otopark Kira Katılım Payı…………………</v>
      </c>
      <c r="G44" s="144">
        <f>'3 YILLIK BİLANÇO RENKSİZ'!G47</f>
        <v>1848</v>
      </c>
      <c r="H44" s="145">
        <f>'3 YILLIK BİLANÇO RENKSİZ'!H47</f>
        <v>1726.32</v>
      </c>
      <c r="I44" s="146">
        <f>'3 YILLIK BİLANÇO RENKSİZ'!I47</f>
        <v>1368</v>
      </c>
      <c r="J44" s="3" t="s">
        <v>0</v>
      </c>
    </row>
    <row r="45" spans="1:10" ht="13.5" customHeight="1">
      <c r="A45" s="128" t="str">
        <f>'3 YILLIK BİLANÇO RENKSİZ'!A46</f>
        <v>Ortak Alan Sigorta Giderleri…………………………...…</v>
      </c>
      <c r="B45" s="129">
        <f>'3 YILLIK BİLANÇO RENKSİZ'!B46</f>
        <v>17040.95</v>
      </c>
      <c r="C45" s="130">
        <f>'3 YILLIK BİLANÇO RENKSİZ'!C46</f>
        <v>16734.14</v>
      </c>
      <c r="D45" s="131">
        <f>'3 YILLIK BİLANÇO RENKSİZ'!D46</f>
        <v>17009.51</v>
      </c>
      <c r="E45" s="122"/>
      <c r="F45" s="141" t="str">
        <f>'3 YILLIK BİLANÇO RENKSİZ'!F48</f>
        <v>Akbank İçerenköy Şb.Bağış………………………………</v>
      </c>
      <c r="G45" s="144">
        <f>'3 YILLIK BİLANÇO RENKSİZ'!G48</f>
        <v>0</v>
      </c>
      <c r="H45" s="145">
        <f>'3 YILLIK BİLANÇO RENKSİZ'!H48</f>
        <v>25000</v>
      </c>
      <c r="I45" s="146">
        <f>'3 YILLIK BİLANÇO RENKSİZ'!I48</f>
        <v>0</v>
      </c>
      <c r="J45" s="3" t="s">
        <v>0</v>
      </c>
    </row>
    <row r="46" spans="1:10" ht="13.5" customHeight="1">
      <c r="A46" s="128" t="str">
        <f>'3 YILLIK BİLANÇO RENKSİZ'!A47</f>
        <v>Büro Kırtasiye,Bilgisayar Tamir Bakım …………………</v>
      </c>
      <c r="B46" s="129">
        <f>'3 YILLIK BİLANÇO RENKSİZ'!B47</f>
        <v>14118.04</v>
      </c>
      <c r="C46" s="130">
        <f>'3 YILLIK BİLANÇO RENKSİZ'!C47</f>
        <v>14653.95</v>
      </c>
      <c r="D46" s="131">
        <f>'3 YILLIK BİLANÇO RENKSİZ'!D47</f>
        <v>10667.56</v>
      </c>
      <c r="E46" s="122"/>
      <c r="F46" s="141" t="str">
        <f>'3 YILLIK BİLANÇO RENKSİZ'!F49</f>
        <v>Sigorta Hasar ve Diğer Çeşitli Katılım Payları …………</v>
      </c>
      <c r="G46" s="144">
        <f>'3 YILLIK BİLANÇO RENKSİZ'!G49</f>
        <v>5083.51</v>
      </c>
      <c r="H46" s="145">
        <f>'3 YILLIK BİLANÇO RENKSİZ'!H49</f>
        <v>12725.23</v>
      </c>
      <c r="I46" s="146">
        <f>'3 YILLIK BİLANÇO RENKSİZ'!I49</f>
        <v>19608.94</v>
      </c>
      <c r="J46" s="3" t="s">
        <v>0</v>
      </c>
    </row>
    <row r="47" spans="1:10" ht="13.5" customHeight="1">
      <c r="A47" s="128" t="str">
        <f>'3 YILLIK BİLANÇO RENKSİZ'!A48</f>
        <v>Yönetim-Posta Nakliye,Yol  Giderleri …………………..</v>
      </c>
      <c r="B47" s="129">
        <f>'3 YILLIK BİLANÇO RENKSİZ'!B48</f>
        <v>9893.88</v>
      </c>
      <c r="C47" s="130">
        <f>'3 YILLIK BİLANÇO RENKSİZ'!C48</f>
        <v>6312.04</v>
      </c>
      <c r="D47" s="131">
        <f>'3 YILLIK BİLANÇO RENKSİZ'!D48</f>
        <v>7954.75</v>
      </c>
      <c r="E47" s="122"/>
      <c r="F47" s="141" t="str">
        <f>'3 YILLIK BİLANÇO RENKSİZ'!F50</f>
        <v>Halı Saha Maç Katılım Payı………………………………</v>
      </c>
      <c r="G47" s="144">
        <f>'3 YILLIK BİLANÇO RENKSİZ'!G50</f>
        <v>3510</v>
      </c>
      <c r="H47" s="145">
        <f>'3 YILLIK BİLANÇO RENKSİZ'!H50</f>
        <v>3850</v>
      </c>
      <c r="I47" s="146">
        <f>'3 YILLIK BİLANÇO RENKSİZ'!I50</f>
        <v>2700</v>
      </c>
      <c r="J47" s="3" t="s">
        <v>0</v>
      </c>
    </row>
    <row r="48" spans="1:10" ht="13.5" customHeight="1">
      <c r="A48" s="128" t="str">
        <f>'3 YILLIK BİLANÇO RENKSİZ'!A49</f>
        <v>Deprem Evi  Malzm. ve Personel Gid……………………</v>
      </c>
      <c r="B48" s="129">
        <f>'3 YILLIK BİLANÇO RENKSİZ'!B49</f>
        <v>127184.52</v>
      </c>
      <c r="C48" s="130">
        <f>'3 YILLIK BİLANÇO RENKSİZ'!C49</f>
        <v>131032.89</v>
      </c>
      <c r="D48" s="131">
        <f>'3 YILLIK BİLANÇO RENKSİZ'!D49</f>
        <v>162672.82</v>
      </c>
      <c r="E48" s="122"/>
      <c r="F48" s="141" t="str">
        <f>'3 YILLIK BİLANÇO RENKSİZ'!F51</f>
        <v>Denizbank Bankamatik Kira Bedeli………………………</v>
      </c>
      <c r="G48" s="144">
        <f>'3 YILLIK BİLANÇO RENKSİZ'!G51</f>
        <v>12000</v>
      </c>
      <c r="H48" s="145">
        <f>'3 YILLIK BİLANÇO RENKSİZ'!H51</f>
        <v>12811.8</v>
      </c>
      <c r="I48" s="146">
        <f>'3 YILLIK BİLANÇO RENKSİZ'!I51</f>
        <v>14023.16</v>
      </c>
      <c r="J48" s="3" t="s">
        <v>0</v>
      </c>
    </row>
    <row r="49" spans="1:9" ht="13.5" customHeight="1">
      <c r="A49" s="128" t="str">
        <f>'3 YILLIK BİLANÇO RENKSİZ'!A50</f>
        <v>Deprem Evi Digitürk Gideri ………………………………</v>
      </c>
      <c r="B49" s="129">
        <f>'3 YILLIK BİLANÇO RENKSİZ'!B50</f>
        <v>5949</v>
      </c>
      <c r="C49" s="130">
        <f>'3 YILLIK BİLANÇO RENKSİZ'!C50</f>
        <v>3434.36</v>
      </c>
      <c r="D49" s="131">
        <f>'3 YILLIK BİLANÇO RENKSİZ'!D50</f>
        <v>480</v>
      </c>
      <c r="E49" s="122"/>
      <c r="F49" s="141"/>
      <c r="G49" s="144"/>
      <c r="H49" s="145"/>
      <c r="I49" s="146"/>
    </row>
    <row r="50" spans="1:9" ht="13.5" customHeight="1">
      <c r="A50" s="128" t="str">
        <f>'3 YILLIK BİLANÇO RENKSİZ'!A51</f>
        <v>Avukatlık ve Dava İcra Giderleri …………………………</v>
      </c>
      <c r="B50" s="129">
        <f>'3 YILLIK BİLANÇO RENKSİZ'!B51</f>
        <v>24030.19</v>
      </c>
      <c r="C50" s="130">
        <f>'3 YILLIK BİLANÇO RENKSİZ'!C51</f>
        <v>29977.94</v>
      </c>
      <c r="D50" s="131">
        <f>'3 YILLIK BİLANÇO RENKSİZ'!D51</f>
        <v>23720</v>
      </c>
      <c r="E50" s="122"/>
      <c r="F50" s="141"/>
      <c r="G50" s="144"/>
      <c r="H50" s="145"/>
      <c r="I50" s="146"/>
    </row>
    <row r="51" spans="1:9" ht="14.25" customHeight="1">
      <c r="A51" s="128" t="str">
        <f>'3 YILLIK BİLANÇO RENKSİZ'!A52</f>
        <v>Banka Masraf Giderleri ……………………………………</v>
      </c>
      <c r="B51" s="129">
        <f>'3 YILLIK BİLANÇO RENKSİZ'!B52</f>
        <v>2079.96</v>
      </c>
      <c r="C51" s="130">
        <f>'3 YILLIK BİLANÇO RENKSİZ'!C52</f>
        <v>1290.42</v>
      </c>
      <c r="D51" s="131">
        <f>'3 YILLIK BİLANÇO RENKSİZ'!D52</f>
        <v>2076.42</v>
      </c>
      <c r="E51" s="122"/>
      <c r="F51" s="141"/>
      <c r="G51" s="144"/>
      <c r="H51" s="145"/>
      <c r="I51" s="146"/>
    </row>
    <row r="52" spans="1:9" ht="15" thickBot="1">
      <c r="A52" s="128" t="str">
        <f>'3 YILLIK BİLANÇO RENKSİZ'!A53</f>
        <v>GİDERLER </v>
      </c>
      <c r="B52" s="132">
        <f>'3 YILLIK BİLANÇO RENKSİZ'!C53</f>
        <v>2461571.6499999994</v>
      </c>
      <c r="C52" s="133">
        <f>'3 YILLIK BİLANÇO RENKSİZ'!C53</f>
        <v>2461571.6499999994</v>
      </c>
      <c r="D52" s="134">
        <f>'3 YILLIK BİLANÇO RENKSİZ'!D53</f>
        <v>2964052.4899999993</v>
      </c>
      <c r="E52" s="122"/>
      <c r="F52" s="141" t="str">
        <f>'3 YILLIK BİLANÇO RENKSİZ'!F53</f>
        <v>TAHSİLATLAR (GELİRLER)</v>
      </c>
      <c r="G52" s="150">
        <f>'3 YILLIK BİLANÇO RENKSİZ'!G53</f>
        <v>2441427.62</v>
      </c>
      <c r="H52" s="151">
        <f>'3 YILLIK BİLANÇO RENKSİZ'!H53</f>
        <v>2461571.6499999994</v>
      </c>
      <c r="I52" s="152">
        <f>'3 YILLIK BİLANÇO RENKSİZ'!I53</f>
        <v>2954178.6600000006</v>
      </c>
    </row>
    <row r="53" spans="1:9" ht="14.25" customHeight="1" thickBot="1" thickTop="1">
      <c r="A53" s="135" t="str">
        <f>'3 YILLIK BİLANÇO RENKSİZ'!A54</f>
        <v>GELİR GİDER FARKI ( + )</v>
      </c>
      <c r="B53" s="136">
        <f>'3 YILLIK BİLANÇO RENKSİZ'!C54</f>
        <v>0</v>
      </c>
      <c r="C53" s="137">
        <f>'3 YILLIK BİLANÇO RENKSİZ'!C54</f>
        <v>0</v>
      </c>
      <c r="D53" s="138">
        <f>'3 YILLIK BİLANÇO RENKSİZ'!D54</f>
        <v>0</v>
      </c>
      <c r="E53" s="122"/>
      <c r="F53" s="153" t="str">
        <f>'3 YILLIK BİLANÇO RENKSİZ'!F54</f>
        <v>GELİR GİDER FARKI ( - )</v>
      </c>
      <c r="G53" s="154">
        <f>'3 YILLIK BİLANÇO RENKSİZ'!G54</f>
        <v>0</v>
      </c>
      <c r="H53" s="155">
        <f>'3 YILLIK BİLANÇO RENKSİZ'!H54</f>
        <v>-19043.269999999553</v>
      </c>
      <c r="I53" s="156">
        <f>'3 YILLIK BİLANÇO RENKSİZ'!I54</f>
        <v>-243272.52999999886</v>
      </c>
    </row>
    <row r="54" ht="15" thickTop="1"/>
  </sheetData>
  <sheetProtection/>
  <mergeCells count="4">
    <mergeCell ref="A1:I1"/>
    <mergeCell ref="B2:F2"/>
    <mergeCell ref="K2:Q2"/>
    <mergeCell ref="J25:J27"/>
  </mergeCells>
  <printOptions/>
  <pageMargins left="0.15748031496062992" right="0.15748031496062992" top="0.11811023622047245" bottom="0.1968503937007874" header="0.11811023622047245" footer="0.15748031496062992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0.7109375" style="1" customWidth="1"/>
    <col min="2" max="2" width="10.7109375" style="1" customWidth="1"/>
    <col min="3" max="3" width="6.7109375" style="1" customWidth="1"/>
    <col min="4" max="4" width="10.7109375" style="1" customWidth="1"/>
    <col min="5" max="5" width="6.7109375" style="1" customWidth="1"/>
    <col min="6" max="6" width="10.7109375" style="1" customWidth="1"/>
    <col min="7" max="7" width="0.71875" style="1" customWidth="1"/>
    <col min="8" max="8" width="50.7109375" style="1" customWidth="1"/>
    <col min="9" max="9" width="10.7109375" style="1" customWidth="1"/>
    <col min="10" max="10" width="6.7109375" style="1" customWidth="1"/>
    <col min="11" max="11" width="10.7109375" style="1" customWidth="1"/>
    <col min="12" max="12" width="6.7109375" style="1" customWidth="1"/>
    <col min="13" max="13" width="10.7109375" style="1" customWidth="1"/>
    <col min="14" max="14" width="9.140625" style="1" customWidth="1"/>
    <col min="15" max="15" width="10.421875" style="1" customWidth="1"/>
    <col min="16" max="16" width="9.140625" style="1" customWidth="1"/>
    <col min="17" max="17" width="11.140625" style="1" bestFit="1" customWidth="1"/>
    <col min="18" max="16384" width="9.140625" style="1" customWidth="1"/>
  </cols>
  <sheetData>
    <row r="1" spans="1:13" ht="17.25" customHeight="1" thickBot="1">
      <c r="A1" s="249" t="s">
        <v>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1" customHeight="1" thickTop="1">
      <c r="A2" s="250" t="s">
        <v>161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</row>
    <row r="3" spans="1:21" ht="23.25" customHeight="1" thickBot="1">
      <c r="A3" s="45" t="str">
        <f>'3 YILLIK BİLANÇO RENKSİZ'!A3</f>
        <v>  AKTİF                                             </v>
      </c>
      <c r="B3" s="260" t="s">
        <v>139</v>
      </c>
      <c r="C3" s="260"/>
      <c r="D3" s="260"/>
      <c r="E3" s="260"/>
      <c r="F3" s="260"/>
      <c r="G3" s="260"/>
      <c r="H3" s="260"/>
      <c r="I3" s="4"/>
      <c r="J3" s="4"/>
      <c r="K3" s="4"/>
      <c r="L3" s="4"/>
      <c r="M3" s="44" t="str">
        <f>'3 YILLIK BİLANÇO RENKSİZ'!I3</f>
        <v>PASİF</v>
      </c>
      <c r="O3" s="253"/>
      <c r="P3" s="253"/>
      <c r="Q3" s="253"/>
      <c r="R3" s="253"/>
      <c r="S3" s="253"/>
      <c r="T3" s="253"/>
      <c r="U3" s="253"/>
    </row>
    <row r="4" spans="1:13" ht="18.75" customHeight="1" thickBot="1" thickTop="1">
      <c r="A4" s="5"/>
      <c r="B4" s="57" t="str">
        <f>'3 YILLIK BİLANÇO RENKSİZ'!B4</f>
        <v>2012-2013</v>
      </c>
      <c r="C4" s="58" t="s">
        <v>16</v>
      </c>
      <c r="D4" s="59" t="str">
        <f>'3 YILLIK BİLANÇO RENKSİZ'!C4</f>
        <v>2013-2014</v>
      </c>
      <c r="E4" s="58" t="s">
        <v>16</v>
      </c>
      <c r="F4" s="60" t="str">
        <f>'3 YILLIK BİLANÇO RENKSİZ'!D4</f>
        <v>2014-2015</v>
      </c>
      <c r="G4" s="261" t="s">
        <v>0</v>
      </c>
      <c r="H4" s="6"/>
      <c r="I4" s="61" t="str">
        <f>'3 YILLIK BİLANÇO RENKSİZ'!G4</f>
        <v>2012-2013</v>
      </c>
      <c r="J4" s="58" t="s">
        <v>16</v>
      </c>
      <c r="K4" s="60" t="str">
        <f>'3 YILLIK BİLANÇO RENKSİZ'!H4</f>
        <v>2013-2014</v>
      </c>
      <c r="L4" s="58" t="s">
        <v>16</v>
      </c>
      <c r="M4" s="60" t="str">
        <f>'3 YILLIK BİLANÇO RENKSİZ'!I4</f>
        <v>2014-2015</v>
      </c>
    </row>
    <row r="5" spans="1:13" ht="13.5" customHeight="1">
      <c r="A5" s="7" t="str">
        <f>'3 YILLIK BİLANÇO RENKSİZ'!A5</f>
        <v>KASA </v>
      </c>
      <c r="B5" s="62">
        <f>'3 YILLIK BİLANÇO RENKSİZ'!B5</f>
        <v>3685.65</v>
      </c>
      <c r="C5" s="63">
        <f>(D5-B5)/B5</f>
        <v>-0.9189505243308508</v>
      </c>
      <c r="D5" s="19">
        <f>'3 YILLIK BİLANÇO RENKSİZ'!C5</f>
        <v>298.72</v>
      </c>
      <c r="E5" s="63">
        <f>(F5-D5)/D5</f>
        <v>-0.04157739689341194</v>
      </c>
      <c r="F5" s="19">
        <f>'3 YILLIK BİLANÇO RENKSİZ'!D5</f>
        <v>286.3</v>
      </c>
      <c r="G5" s="261"/>
      <c r="H5" s="7" t="str">
        <f>'3 YILLIK BİLANÇO RENKSİZ'!F5</f>
        <v>DİĞER ÇEŞİTLİ BORÇLAR</v>
      </c>
      <c r="I5" s="64">
        <f>'3 YILLIK BİLANÇO RENKSİZ'!G5</f>
        <v>0</v>
      </c>
      <c r="J5" s="63"/>
      <c r="K5" s="65">
        <f>'3 YILLIK BİLANÇO RENKSİZ'!H5</f>
        <v>0</v>
      </c>
      <c r="L5" s="63"/>
      <c r="M5" s="65">
        <f>'3 YILLIK BİLANÇO RENKSİZ'!I5</f>
        <v>141600</v>
      </c>
    </row>
    <row r="6" spans="1:13" ht="13.5" customHeight="1">
      <c r="A6" s="7" t="str">
        <f>'3 YILLIK BİLANÇO RENKSİZ'!A6</f>
        <v>BANKALAR </v>
      </c>
      <c r="B6" s="66">
        <f>'3 YILLIK BİLANÇO RENKSİZ'!B6</f>
        <v>1958.47</v>
      </c>
      <c r="C6" s="67"/>
      <c r="D6" s="20">
        <f>'3 YILLIK BİLANÇO RENKSİZ'!C6</f>
        <v>36.8</v>
      </c>
      <c r="E6" s="63"/>
      <c r="F6" s="20">
        <f>'3 YILLIK BİLANÇO RENKSİZ'!D6</f>
        <v>72.49</v>
      </c>
      <c r="G6" s="261"/>
      <c r="H6" s="8" t="str">
        <f>'3 YILLIK BİLANÇO RENKSİZ'!F6</f>
        <v>Dahili Konuşma Sistemi Diafon Avansları………………</v>
      </c>
      <c r="I6" s="68">
        <f>'3 YILLIK BİLANÇO RENKSİZ'!G6</f>
        <v>0</v>
      </c>
      <c r="J6" s="63"/>
      <c r="K6" s="69">
        <f>'3 YILLIK BİLANÇO RENKSİZ'!H6</f>
        <v>0</v>
      </c>
      <c r="L6" s="63"/>
      <c r="M6" s="69">
        <f>'3 YILLIK BİLANÇO RENKSİZ'!I6</f>
        <v>141600</v>
      </c>
    </row>
    <row r="7" spans="1:13" ht="13.5" customHeight="1">
      <c r="A7" s="7" t="str">
        <f>'3 YILLIK BİLANÇO RENKSİZ'!A7</f>
        <v>REPO - FON - POS </v>
      </c>
      <c r="B7" s="66">
        <f>'3 YILLIK BİLANÇO RENKSİZ'!B7</f>
        <v>359923.08999999997</v>
      </c>
      <c r="C7" s="67">
        <f>(D7-B7)/B7</f>
        <v>-0.29165755939692556</v>
      </c>
      <c r="D7" s="20">
        <f>'3 YILLIK BİLANÇO RENKSİZ'!C7</f>
        <v>254948.8</v>
      </c>
      <c r="E7" s="67">
        <f>(F7-D7)/D7</f>
        <v>-0.1893269158356501</v>
      </c>
      <c r="F7" s="20">
        <f>'3 YILLIK BİLANÇO RENKSİZ'!D7</f>
        <v>206680.13</v>
      </c>
      <c r="G7" s="261"/>
      <c r="H7" s="7" t="str">
        <f>'3 YILLIK BİLANÇO RENKSİZ'!F7</f>
        <v>TİCARİ BORÇLAR </v>
      </c>
      <c r="I7" s="71">
        <f>'3 YILLIK BİLANÇO RENKSİZ'!G7</f>
        <v>19468.98</v>
      </c>
      <c r="J7" s="63">
        <f aca="true" t="shared" si="0" ref="J7:J48">(K7-I7)/I7</f>
        <v>-0.6853040066813977</v>
      </c>
      <c r="K7" s="72">
        <f>'3 YILLIK BİLANÇO RENKSİZ'!H7</f>
        <v>6126.81</v>
      </c>
      <c r="L7" s="63"/>
      <c r="M7" s="72">
        <f>'3 YILLIK BİLANÇO RENKSİZ'!I7</f>
        <v>121969.98</v>
      </c>
    </row>
    <row r="8" spans="1:13" ht="13.5" customHeight="1">
      <c r="A8" s="8" t="str">
        <f>'3 YILLIK BİLANÇO RENKSİZ'!A8</f>
        <v>Akbank Pos………………………………………………</v>
      </c>
      <c r="B8" s="70">
        <f>'3 YILLIK BİLANÇO RENKSİZ'!B8</f>
        <v>75423.09</v>
      </c>
      <c r="C8" s="67"/>
      <c r="D8" s="22">
        <f>'3 YILLIK BİLANÇO RENKSİZ'!C8</f>
        <v>43441.09</v>
      </c>
      <c r="E8" s="67"/>
      <c r="F8" s="22">
        <f>'3 YILLIK BİLANÇO RENKSİZ'!D8</f>
        <v>45680.13</v>
      </c>
      <c r="G8" s="261"/>
      <c r="H8" s="8" t="str">
        <f>'3 YILLIK BİLANÇO RENKSİZ'!F8</f>
        <v>Ayedaş Elektrik ……………………………………………</v>
      </c>
      <c r="I8" s="68">
        <f>'3 YILLIK BİLANÇO RENKSİZ'!G8</f>
        <v>3065.3</v>
      </c>
      <c r="J8" s="63"/>
      <c r="K8" s="69">
        <f>'3 YILLIK BİLANÇO RENKSİZ'!H8</f>
        <v>0</v>
      </c>
      <c r="L8" s="63"/>
      <c r="M8" s="69">
        <f>'3 YILLIK BİLANÇO RENKSİZ'!I8</f>
        <v>0</v>
      </c>
    </row>
    <row r="9" spans="1:13" ht="13.5" customHeight="1">
      <c r="A9" s="8" t="str">
        <f>'3 YILLIK BİLANÇO RENKSİZ'!A9</f>
        <v>Akbank Kıdem Tazminatı Fon Hesabı …………………</v>
      </c>
      <c r="B9" s="70">
        <f>'3 YILLIK BİLANÇO RENKSİZ'!B9</f>
        <v>213573.88</v>
      </c>
      <c r="C9" s="67">
        <f>(D9-B9)/B9</f>
        <v>-0.009674263538219246</v>
      </c>
      <c r="D9" s="22">
        <f>'3 YILLIK BİLANÇO RENKSİZ'!C9</f>
        <v>211507.71</v>
      </c>
      <c r="E9" s="67"/>
      <c r="F9" s="22">
        <f>'3 YILLIK BİLANÇO RENKSİZ'!D9</f>
        <v>161000</v>
      </c>
      <c r="G9" s="261"/>
      <c r="H9" s="8" t="str">
        <f>'3 YILLIK BİLANÇO RENKSİZ'!F9</f>
        <v>Omak Asansör Ltd.Şti.……………………………………</v>
      </c>
      <c r="I9" s="68">
        <f>'3 YILLIK BİLANÇO RENKSİZ'!G9</f>
        <v>0</v>
      </c>
      <c r="J9" s="63"/>
      <c r="K9" s="69">
        <f>'3 YILLIK BİLANÇO RENKSİZ'!H9</f>
        <v>0</v>
      </c>
      <c r="L9" s="63"/>
      <c r="M9" s="69">
        <f>'3 YILLIK BİLANÇO RENKSİZ'!I9</f>
        <v>3904.81</v>
      </c>
    </row>
    <row r="10" spans="1:13" ht="13.5" customHeight="1">
      <c r="A10" s="8" t="str">
        <f>'3 YILLIK BİLANÇO RENKSİZ'!A10</f>
        <v>Akbank Repo Hesabı ……………………………………</v>
      </c>
      <c r="B10" s="70">
        <f>'3 YILLIK BİLANÇO RENKSİZ'!B10</f>
        <v>70926.12</v>
      </c>
      <c r="C10" s="67"/>
      <c r="D10" s="22">
        <f>'3 YILLIK BİLANÇO RENKSİZ'!C10</f>
        <v>0</v>
      </c>
      <c r="E10" s="67"/>
      <c r="F10" s="22">
        <f>'3 YILLIK BİLANÇO RENKSİZ'!D10</f>
        <v>0</v>
      </c>
      <c r="G10" s="261"/>
      <c r="H10" s="8" t="str">
        <f>'3 YILLIK BİLANÇO RENKSİZ'!F10</f>
        <v>Ortak Alan Sigorta ………………………………………</v>
      </c>
      <c r="I10" s="68">
        <f>'3 YILLIK BİLANÇO RENKSİZ'!G10</f>
        <v>6800</v>
      </c>
      <c r="J10" s="63"/>
      <c r="K10" s="69">
        <f>'3 YILLIK BİLANÇO RENKSİZ'!H10</f>
        <v>6675.85</v>
      </c>
      <c r="L10" s="63"/>
      <c r="M10" s="69">
        <f>'3 YILLIK BİLANÇO RENKSİZ'!I10</f>
        <v>7404.81</v>
      </c>
    </row>
    <row r="11" spans="1:13" ht="13.5" customHeight="1">
      <c r="A11" s="7" t="str">
        <f>'3 YILLIK BİLANÇO RENKSİZ'!A11</f>
        <v>ALACAKLAR </v>
      </c>
      <c r="B11" s="66">
        <f>'3 YILLIK BİLANÇO RENKSİZ'!B11</f>
        <v>13796.49</v>
      </c>
      <c r="C11" s="67">
        <f>(D11-B11)/B11</f>
        <v>-0.6053430981358302</v>
      </c>
      <c r="D11" s="20">
        <f>'3 YILLIK BİLANÇO RENKSİZ'!C11</f>
        <v>5444.88</v>
      </c>
      <c r="E11" s="67"/>
      <c r="F11" s="20">
        <f>'3 YILLIK BİLANÇO RENKSİZ'!D11</f>
        <v>146536.91</v>
      </c>
      <c r="G11" s="261"/>
      <c r="H11" s="8" t="str">
        <f>'3 YILLIK BİLANÇO RENKSİZ'!F11</f>
        <v>İgdaş A.Ş…………………………………………</v>
      </c>
      <c r="I11" s="68">
        <f>'3 YILLIK BİLANÇO RENKSİZ'!G11</f>
        <v>5574</v>
      </c>
      <c r="J11" s="63"/>
      <c r="K11" s="69">
        <f>'3 YILLIK BİLANÇO RENKSİZ'!H11</f>
        <v>0</v>
      </c>
      <c r="L11" s="63"/>
      <c r="M11" s="69">
        <f>'3 YILLIK BİLANÇO RENKSİZ'!I11</f>
        <v>72261</v>
      </c>
    </row>
    <row r="12" spans="1:13" ht="13.5" customHeight="1">
      <c r="A12" s="8" t="str">
        <f>'3 YILLIK BİLANÇO RENKSİZ'!A12</f>
        <v>Dairelerden Alacaklar …………………………………</v>
      </c>
      <c r="B12" s="70">
        <f>'3 YILLIK BİLANÇO RENKSİZ'!B12</f>
        <v>4117.33</v>
      </c>
      <c r="C12" s="67">
        <f>(D12-B12)/B12</f>
        <v>0.3224298270966865</v>
      </c>
      <c r="D12" s="22">
        <f>'3 YILLIK BİLANÇO RENKSİZ'!C12</f>
        <v>5444.88</v>
      </c>
      <c r="E12" s="67"/>
      <c r="F12" s="22">
        <f>'3 YILLIK BİLANÇO RENKSİZ'!D12</f>
        <v>4936.91</v>
      </c>
      <c r="G12" s="261"/>
      <c r="H12" s="8" t="str">
        <f>'3 YILLIK BİLANÇO RENKSİZ'!F13</f>
        <v>Diğer Muhtelif Satıcılar…………………………………</v>
      </c>
      <c r="I12" s="68">
        <f>'3 YILLIK BİLANÇO RENKSİZ'!G13</f>
        <v>4029.68</v>
      </c>
      <c r="J12" s="63"/>
      <c r="K12" s="69">
        <f>'3 YILLIK BİLANÇO RENKSİZ'!H13</f>
        <v>-549.04</v>
      </c>
      <c r="L12" s="63"/>
      <c r="M12" s="69">
        <f>'3 YILLIK BİLANÇO RENKSİZ'!I13</f>
        <v>16912.99</v>
      </c>
    </row>
    <row r="13" spans="1:13" ht="13.5" customHeight="1">
      <c r="A13" s="8" t="str">
        <f>'3 YILLIK BİLANÇO RENKSİZ'!A13</f>
        <v>Takipteki Alacaklar ………………………………………</v>
      </c>
      <c r="B13" s="70">
        <f>'3 YILLIK BİLANÇO RENKSİZ'!B13</f>
        <v>1479.16</v>
      </c>
      <c r="C13" s="67"/>
      <c r="D13" s="22">
        <f>'3 YILLIK BİLANÇO RENKSİZ'!C13</f>
        <v>0</v>
      </c>
      <c r="E13" s="67"/>
      <c r="F13" s="22">
        <f>'3 YILLIK BİLANÇO RENKSİZ'!D13</f>
        <v>0</v>
      </c>
      <c r="G13" s="261"/>
      <c r="H13" s="7" t="str">
        <f>'3 YILLIK BİLANÇO RENKSİZ'!F14</f>
        <v>ALINAN DEPOZİTO VE TEMİNATLAR </v>
      </c>
      <c r="I13" s="71">
        <f>'3 YILLIK BİLANÇO RENKSİZ'!G14</f>
        <v>8966.310000000001</v>
      </c>
      <c r="J13" s="63">
        <f t="shared" si="0"/>
        <v>0.15057141678126204</v>
      </c>
      <c r="K13" s="72">
        <f>'3 YILLIK BİLANÇO RENKSİZ'!H14</f>
        <v>10316.38</v>
      </c>
      <c r="L13" s="63">
        <f aca="true" t="shared" si="1" ref="L13:L49">(M13-K13)/K13</f>
        <v>0.04555861649144371</v>
      </c>
      <c r="M13" s="72">
        <f>'3 YILLIK BİLANÇO RENKSİZ'!I14</f>
        <v>10786.38</v>
      </c>
    </row>
    <row r="14" spans="1:13" ht="13.5" customHeight="1">
      <c r="A14" s="8" t="str">
        <f>'3 YILLIK BİLANÇO RENKSİZ'!A14</f>
        <v>K.Köy 1.İcra Dairesi Av.M.Yıldırım Dava Teminatı ……</v>
      </c>
      <c r="B14" s="70">
        <f>'3 YILLIK BİLANÇO RENKSİZ'!B14</f>
        <v>8200</v>
      </c>
      <c r="C14" s="67"/>
      <c r="D14" s="22">
        <f>'3 YILLIK BİLANÇO RENKSİZ'!C14</f>
        <v>0</v>
      </c>
      <c r="E14" s="67"/>
      <c r="F14" s="22">
        <f>'3 YILLIK BİLANÇO RENKSİZ'!D14</f>
        <v>0</v>
      </c>
      <c r="G14" s="261"/>
      <c r="H14" s="8" t="str">
        <f>'3 YILLIK BİLANÇO RENKSİZ'!F15</f>
        <v>Büfe Depoziti ……………………………………………</v>
      </c>
      <c r="I14" s="68">
        <f>'3 YILLIK BİLANÇO RENKSİZ'!G15</f>
        <v>821.5</v>
      </c>
      <c r="J14" s="63">
        <f t="shared" si="0"/>
        <v>0</v>
      </c>
      <c r="K14" s="69">
        <f>'3 YILLIK BİLANÇO RENKSİZ'!H15</f>
        <v>821.5</v>
      </c>
      <c r="L14" s="63">
        <f t="shared" si="1"/>
        <v>0</v>
      </c>
      <c r="M14" s="69">
        <f>'3 YILLIK BİLANÇO RENKSİZ'!I15</f>
        <v>821.5</v>
      </c>
    </row>
    <row r="15" spans="1:13" ht="13.5" customHeight="1">
      <c r="A15" s="8" t="str">
        <f>'3 YILLIK BİLANÇO RENKSİZ'!A15</f>
        <v>Dahili Konuşma Sistemi Diafon Gid…..………………</v>
      </c>
      <c r="B15" s="70">
        <f>'3 YILLIK BİLANÇO RENKSİZ'!B15</f>
        <v>0</v>
      </c>
      <c r="C15" s="67"/>
      <c r="D15" s="22">
        <f>'3 YILLIK BİLANÇO RENKSİZ'!C15</f>
        <v>0</v>
      </c>
      <c r="E15" s="67"/>
      <c r="F15" s="22">
        <f>'3 YILLIK BİLANÇO RENKSİZ'!D15</f>
        <v>141600</v>
      </c>
      <c r="G15" s="261"/>
      <c r="H15" s="8" t="str">
        <f>'3 YILLIK BİLANÇO RENKSİZ'!F16</f>
        <v>Ogs ve 3.Kapı Depozitoları ……………………………</v>
      </c>
      <c r="I15" s="68">
        <f>'3 YILLIK BİLANÇO RENKSİZ'!G16</f>
        <v>8144.81</v>
      </c>
      <c r="J15" s="63">
        <f t="shared" si="0"/>
        <v>0.16575831725970264</v>
      </c>
      <c r="K15" s="69">
        <f>'3 YILLIK BİLANÇO RENKSİZ'!H16</f>
        <v>9494.88</v>
      </c>
      <c r="L15" s="63">
        <f t="shared" si="1"/>
        <v>0.04950036230052408</v>
      </c>
      <c r="M15" s="69">
        <f>'3 YILLIK BİLANÇO RENKSİZ'!I16</f>
        <v>9964.88</v>
      </c>
    </row>
    <row r="16" spans="1:13" ht="13.5" customHeight="1">
      <c r="A16" s="7" t="str">
        <f>'3 YILLIK BİLANÇO RENKSİZ'!A16</f>
        <v>GİDERLER </v>
      </c>
      <c r="B16" s="66">
        <f>'3 YILLIK BİLANÇO RENKSİZ'!B16</f>
        <v>2062064.0599999998</v>
      </c>
      <c r="C16" s="67">
        <f aca="true" t="shared" si="2" ref="C16:C21">(D16-B16)/B16</f>
        <v>0.06730071712709033</v>
      </c>
      <c r="D16" s="20">
        <f>'3 YILLIK BİLANÇO RENKSİZ'!C16</f>
        <v>2200842.4499999993</v>
      </c>
      <c r="E16" s="247">
        <f aca="true" t="shared" si="3" ref="E16:E21">(F16-D16)/D16</f>
        <v>0.18612609457801038</v>
      </c>
      <c r="F16" s="20">
        <f>'3 YILLIK BİLANÇO RENKSİZ'!D16</f>
        <v>2610476.659999999</v>
      </c>
      <c r="G16" s="261"/>
      <c r="H16" s="7" t="str">
        <f>'3 YILLIK BİLANÇO RENKSİZ'!F17</f>
        <v>FONLAR </v>
      </c>
      <c r="I16" s="71">
        <f>'3 YILLIK BİLANÇO RENKSİZ'!G17</f>
        <v>213573.88</v>
      </c>
      <c r="J16" s="63">
        <f t="shared" si="0"/>
        <v>-0.009674263538219246</v>
      </c>
      <c r="K16" s="72">
        <f>'3 YILLIK BİLANÇO RENKSİZ'!H17</f>
        <v>211507.71</v>
      </c>
      <c r="L16" s="63">
        <f t="shared" si="1"/>
        <v>0.24696967311498963</v>
      </c>
      <c r="M16" s="72">
        <f>'3 YILLIK BİLANÇO RENKSİZ'!I17</f>
        <v>263743.7</v>
      </c>
    </row>
    <row r="17" spans="1:13" ht="13.5" customHeight="1">
      <c r="A17" s="8" t="str">
        <f>'3 YILLIK BİLANÇO RENKSİZ'!A17</f>
        <v>Blok Merd.-Asansör Elekt.ve Asansör Bak.Onar.Gid….</v>
      </c>
      <c r="B17" s="70">
        <f>'3 YILLIK BİLANÇO RENKSİZ'!B17</f>
        <v>89435.18</v>
      </c>
      <c r="C17" s="67">
        <f t="shared" si="2"/>
        <v>-0.09794177190675961</v>
      </c>
      <c r="D17" s="22">
        <f>'3 YILLIK BİLANÇO RENKSİZ'!C17</f>
        <v>80675.74</v>
      </c>
      <c r="E17" s="67">
        <f t="shared" si="3"/>
        <v>0.4949228851201115</v>
      </c>
      <c r="F17" s="22">
        <f>'3 YILLIK BİLANÇO RENKSİZ'!D17</f>
        <v>120604.01</v>
      </c>
      <c r="G17" s="261"/>
      <c r="H17" s="8" t="str">
        <f>'3 YILLIK BİLANÇO RENKSİZ'!F18</f>
        <v>Kıdem Tazminatı Fonu …………………………………</v>
      </c>
      <c r="I17" s="68">
        <f>'3 YILLIK BİLANÇO RENKSİZ'!G18</f>
        <v>213573.88</v>
      </c>
      <c r="J17" s="63">
        <f t="shared" si="0"/>
        <v>-0.009674263538219246</v>
      </c>
      <c r="K17" s="69">
        <f>'3 YILLIK BİLANÇO RENKSİZ'!H18</f>
        <v>211507.71</v>
      </c>
      <c r="L17" s="63">
        <f t="shared" si="1"/>
        <v>0.24696967311498963</v>
      </c>
      <c r="M17" s="69">
        <f>'3 YILLIK BİLANÇO RENKSİZ'!I18</f>
        <v>263743.7</v>
      </c>
    </row>
    <row r="18" spans="1:13" ht="13.5" customHeight="1">
      <c r="A18" s="8" t="str">
        <f>'3 YILLIK BİLANÇO RENKSİZ'!A18</f>
        <v>Personel Giderleri …………………………………………</v>
      </c>
      <c r="B18" s="70">
        <f>'3 YILLIK BİLANÇO RENKSİZ'!B18</f>
        <v>1110032.01</v>
      </c>
      <c r="C18" s="67">
        <f t="shared" si="2"/>
        <v>0.08114902920682442</v>
      </c>
      <c r="D18" s="22">
        <f>'3 YILLIK BİLANÇO RENKSİZ'!C18</f>
        <v>1200110.03</v>
      </c>
      <c r="E18" s="67">
        <f t="shared" si="3"/>
        <v>0.1380540915902518</v>
      </c>
      <c r="F18" s="22">
        <f>'3 YILLIK BİLANÇO RENKSİZ'!D18</f>
        <v>1365790.13</v>
      </c>
      <c r="G18" s="261"/>
      <c r="H18" s="7" t="str">
        <f>'3 YILLIK BİLANÇO RENKSİZ'!F19</f>
        <v>ÖDENECEK VERGİ VE DİĞER YÜKÜMLÜLÜKLER</v>
      </c>
      <c r="I18" s="71">
        <f>'3 YILLIK BİLANÇO RENKSİZ'!G19</f>
        <v>38760.87</v>
      </c>
      <c r="J18" s="63">
        <f t="shared" si="0"/>
        <v>0.01681902392799744</v>
      </c>
      <c r="K18" s="72">
        <f>'3 YILLIK BİLANÇO RENKSİZ'!H19</f>
        <v>39412.79</v>
      </c>
      <c r="L18" s="63">
        <f t="shared" si="1"/>
        <v>0.11480461038155372</v>
      </c>
      <c r="M18" s="72">
        <f>'3 YILLIK BİLANÇO RENKSİZ'!I19</f>
        <v>43937.56</v>
      </c>
    </row>
    <row r="19" spans="1:13" ht="13.5" customHeight="1">
      <c r="A19" s="8" t="str">
        <f>'3 YILLIK BİLANÇO RENKSİZ'!A19</f>
        <v>Kıdem Tazminatı Fonu ………...…………………………</v>
      </c>
      <c r="B19" s="70">
        <f>'3 YILLIK BİLANÇO RENKSİZ'!B19</f>
        <v>60000</v>
      </c>
      <c r="C19" s="67">
        <f t="shared" si="2"/>
        <v>0.3333333333333333</v>
      </c>
      <c r="D19" s="22">
        <f>'3 YILLIK BİLANÇO RENKSİZ'!C19</f>
        <v>80000</v>
      </c>
      <c r="E19" s="67">
        <f t="shared" si="3"/>
        <v>0.0140625</v>
      </c>
      <c r="F19" s="22">
        <f>'3 YILLIK BİLANÇO RENKSİZ'!D19</f>
        <v>81125</v>
      </c>
      <c r="G19" s="261"/>
      <c r="H19" s="8" t="str">
        <f>'3 YILLIK BİLANÇO RENKSİZ'!F20</f>
        <v>S.S.K. + Gelir Vergisi +Damga Verg……………….…</v>
      </c>
      <c r="I19" s="68">
        <f>'3 YILLIK BİLANÇO RENKSİZ'!G20</f>
        <v>38760.87</v>
      </c>
      <c r="J19" s="63">
        <f t="shared" si="0"/>
        <v>0.01681902392799744</v>
      </c>
      <c r="K19" s="69">
        <f>'3 YILLIK BİLANÇO RENKSİZ'!H20</f>
        <v>39412.79</v>
      </c>
      <c r="L19" s="63">
        <f t="shared" si="1"/>
        <v>0.11480461038155372</v>
      </c>
      <c r="M19" s="69">
        <f>'3 YILLIK BİLANÇO RENKSİZ'!I20</f>
        <v>43937.56</v>
      </c>
    </row>
    <row r="20" spans="1:13" ht="13.5" customHeight="1">
      <c r="A20" s="8" t="str">
        <f>'3 YILLIK BİLANÇO RENKSİZ'!A20</f>
        <v>Su Arıtma ve Su Deposu Temizleme Giderleri ………</v>
      </c>
      <c r="B20" s="70">
        <f>'3 YILLIK BİLANÇO RENKSİZ'!B20</f>
        <v>316.34</v>
      </c>
      <c r="C20" s="67">
        <f t="shared" si="2"/>
        <v>3.2468546500600626</v>
      </c>
      <c r="D20" s="22">
        <f>'3 YILLIK BİLANÇO RENKSİZ'!C20</f>
        <v>1343.45</v>
      </c>
      <c r="E20" s="67">
        <f t="shared" si="3"/>
        <v>1.695887453943206</v>
      </c>
      <c r="F20" s="22">
        <f>'3 YILLIK BİLANÇO RENKSİZ'!D20</f>
        <v>3621.79</v>
      </c>
      <c r="G20" s="261"/>
      <c r="H20" s="7" t="str">
        <f>'3 YILLIK BİLANÇO RENKSİZ'!F21</f>
        <v>GELİR TAHAKKUKULARI </v>
      </c>
      <c r="I20" s="71">
        <f>'3 YILLIK BİLANÇO RENKSİZ'!G21</f>
        <v>10484.07</v>
      </c>
      <c r="J20" s="63">
        <f t="shared" si="0"/>
        <v>0.18358423780077768</v>
      </c>
      <c r="K20" s="72">
        <f>'3 YILLIK BİLANÇO RENKSİZ'!H21</f>
        <v>12408.779999999999</v>
      </c>
      <c r="L20" s="63">
        <f t="shared" si="1"/>
        <v>-0.602143804628658</v>
      </c>
      <c r="M20" s="72">
        <f>'3 YILLIK BİLANÇO RENKSİZ'!I21</f>
        <v>4936.910000000001</v>
      </c>
    </row>
    <row r="21" spans="1:14" ht="13.5" customHeight="1">
      <c r="A21" s="8" t="str">
        <f>'3 YILLIK BİLANÇO RENKSİZ'!A21</f>
        <v>4.Otopark Kira Giderleri………...……………...…………</v>
      </c>
      <c r="B21" s="70">
        <f>'3 YILLIK BİLANÇO RENKSİZ'!B21</f>
        <v>19800</v>
      </c>
      <c r="C21" s="67">
        <f t="shared" si="2"/>
        <v>0.09090909090909091</v>
      </c>
      <c r="D21" s="22">
        <f>'3 YILLIK BİLANÇO RENKSİZ'!C21</f>
        <v>21600</v>
      </c>
      <c r="E21" s="67">
        <f t="shared" si="3"/>
        <v>-0.4583333333333333</v>
      </c>
      <c r="F21" s="22">
        <f>'3 YILLIK BİLANÇO RENKSİZ'!D21</f>
        <v>11700</v>
      </c>
      <c r="G21" s="261"/>
      <c r="H21" s="8" t="str">
        <f>'3 YILLIK BİLANÇO RENKSİZ'!F22</f>
        <v>Aidat Tahakkukları ………………………………………</v>
      </c>
      <c r="I21" s="68">
        <f>'3 YILLIK BİLANÇO RENKSİZ'!G22</f>
        <v>4295.48</v>
      </c>
      <c r="J21" s="63">
        <f t="shared" si="0"/>
        <v>0.1734101893152803</v>
      </c>
      <c r="K21" s="69">
        <f>'3 YILLIK BİLANÇO RENKSİZ'!H22</f>
        <v>5040.36</v>
      </c>
      <c r="L21" s="63"/>
      <c r="M21" s="69">
        <f>'3 YILLIK BİLANÇO RENKSİZ'!I23</f>
        <v>4667.56</v>
      </c>
      <c r="N21" s="2"/>
    </row>
    <row r="22" spans="1:15" ht="13.5" customHeight="1">
      <c r="A22" s="8" t="str">
        <f>'3 YILLIK BİLANÇO RENKSİZ'!A22</f>
        <v>Bahçe Piknik Masası+Bank.+Şemsiye+Kam.Gid..</v>
      </c>
      <c r="B22" s="70">
        <f>'3 YILLIK BİLANÇO RENKSİZ'!B22</f>
        <v>7000</v>
      </c>
      <c r="C22" s="67">
        <f>(D22-B22)/B22</f>
        <v>-0.3292857142857143</v>
      </c>
      <c r="D22" s="22">
        <f>'3 YILLIK BİLANÇO RENKSİZ'!C22</f>
        <v>4695</v>
      </c>
      <c r="E22" s="67">
        <f>(F22-D22)/D22</f>
        <v>-0.19048775292864753</v>
      </c>
      <c r="F22" s="22">
        <f>'3 YILLIK BİLANÇO RENKSİZ'!D22</f>
        <v>3800.66</v>
      </c>
      <c r="G22" s="261"/>
      <c r="H22" s="8" t="str">
        <f>'3 YILLIK BİLANÇO RENKSİZ'!F24</f>
        <v>Otop.Kat.Payı ……………………………………………</v>
      </c>
      <c r="I22" s="68">
        <f>'3 YILLIK BİLANÇO RENKSİZ'!G24</f>
        <v>304.44</v>
      </c>
      <c r="J22" s="63">
        <f t="shared" si="0"/>
        <v>-0.4353895677309158</v>
      </c>
      <c r="K22" s="69">
        <f>'3 YILLIK BİLANÇO RENKSİZ'!H24</f>
        <v>171.89</v>
      </c>
      <c r="L22" s="63">
        <f t="shared" si="1"/>
        <v>0.15975333061841882</v>
      </c>
      <c r="M22" s="69">
        <f>'3 YILLIK BİLANÇO RENKSİZ'!I24</f>
        <v>199.35</v>
      </c>
      <c r="O22" s="3"/>
    </row>
    <row r="23" spans="1:15" ht="13.5" customHeight="1">
      <c r="A23" s="8" t="str">
        <f>'3 YILLIK BİLANÇO RENKSİZ'!A23</f>
        <v>4.Otopark Wc Yenileme Giderleri………………………</v>
      </c>
      <c r="B23" s="70">
        <f>'3 YILLIK BİLANÇO RENKSİZ'!B23</f>
        <v>1610.97</v>
      </c>
      <c r="C23" s="67"/>
      <c r="D23" s="22">
        <f>'3 YILLIK BİLANÇO RENKSİZ'!C23</f>
        <v>0</v>
      </c>
      <c r="E23" s="67"/>
      <c r="F23" s="22">
        <f>'3 YILLIK BİLANÇO RENKSİZ'!D23</f>
        <v>2248.16</v>
      </c>
      <c r="G23" s="261"/>
      <c r="H23" s="8" t="str">
        <f>'3 YILLIK BİLANÇO RENKSİZ'!F25</f>
        <v>Tenis Katılım Payı ………………………………………</v>
      </c>
      <c r="I23" s="68">
        <f>'3 YILLIK BİLANÇO RENKSİZ'!G25</f>
        <v>150</v>
      </c>
      <c r="J23" s="63"/>
      <c r="K23" s="69">
        <f>'3 YILLIK BİLANÇO RENKSİZ'!H25</f>
        <v>20</v>
      </c>
      <c r="L23" s="63">
        <f t="shared" si="1"/>
        <v>2.5</v>
      </c>
      <c r="M23" s="69">
        <f>'3 YILLIK BİLANÇO RENKSİZ'!I25</f>
        <v>70</v>
      </c>
      <c r="O23" s="3"/>
    </row>
    <row r="24" spans="1:15" ht="13.5" customHeight="1">
      <c r="A24" s="8" t="str">
        <f>'3 YILLIK BİLANÇO RENKSİZ'!A24</f>
        <v>Kamera Giderleri………………….………………………</v>
      </c>
      <c r="B24" s="70">
        <f>'3 YILLIK BİLANÇO RENKSİZ'!B24</f>
        <v>11587.94</v>
      </c>
      <c r="C24" s="67"/>
      <c r="D24" s="22">
        <f>'3 YILLIK BİLANÇO RENKSİZ'!C24</f>
        <v>5916.32</v>
      </c>
      <c r="E24" s="67"/>
      <c r="F24" s="22">
        <f>'3 YILLIK BİLANÇO RENKSİZ'!D24</f>
        <v>12649.13</v>
      </c>
      <c r="G24" s="261"/>
      <c r="H24" s="8" t="str">
        <f>'3 YILLIK BİLANÇO RENKSİZ'!F26</f>
        <v>Gecikme Tazminatı Tahakkukları ………………………</v>
      </c>
      <c r="I24" s="68">
        <f>'3 YILLIK BİLANÇO RENKSİZ'!G26</f>
        <v>205.87</v>
      </c>
      <c r="J24" s="63">
        <f t="shared" si="0"/>
        <v>-0.1345995045417011</v>
      </c>
      <c r="K24" s="69">
        <f>'3 YILLIK BİLANÇO RENKSİZ'!H26</f>
        <v>178.16</v>
      </c>
      <c r="L24" s="63"/>
      <c r="M24" s="69">
        <f>'3 YILLIK BİLANÇO RENKSİZ'!I26</f>
        <v>0</v>
      </c>
      <c r="O24" s="3"/>
    </row>
    <row r="25" spans="1:15" ht="13.5" customHeight="1">
      <c r="A25" s="8" t="str">
        <f>'3 YILLIK BİLANÇO RENKSİZ'!A25</f>
        <v>Güvenlik Mobu Giderleri ……………………………...…</v>
      </c>
      <c r="B25" s="70">
        <f>'3 YILLIK BİLANÇO RENKSİZ'!B25</f>
        <v>0</v>
      </c>
      <c r="C25" s="67"/>
      <c r="D25" s="22">
        <f>'3 YILLIK BİLANÇO RENKSİZ'!C25</f>
        <v>0</v>
      </c>
      <c r="E25" s="67"/>
      <c r="F25" s="22">
        <f>'3 YILLIK BİLANÇO RENKSİZ'!D25</f>
        <v>5329.05</v>
      </c>
      <c r="G25" s="261"/>
      <c r="H25" s="8" t="str">
        <f>'3 YILLIK BİLANÇO RENKSİZ'!F27</f>
        <v>Bilboard Kira Katılım Tahakkukları ……………………</v>
      </c>
      <c r="I25" s="68">
        <f>'3 YILLIK BİLANÇO RENKSİZ'!G27</f>
        <v>0</v>
      </c>
      <c r="J25" s="63"/>
      <c r="K25" s="69">
        <f>'3 YILLIK BİLANÇO RENKSİZ'!H27</f>
        <v>550</v>
      </c>
      <c r="L25" s="63"/>
      <c r="M25" s="69">
        <f>'3 YILLIK BİLANÇO RENKSİZ'!I27</f>
        <v>0</v>
      </c>
      <c r="O25" s="3"/>
    </row>
    <row r="26" spans="1:14" ht="13.5" customHeight="1">
      <c r="A26" s="8" t="str">
        <f>'3 YILLIK BİLANÇO RENKSİZ'!A26</f>
        <v>Kızılçam Blok Pilates ve Yoga Odası Giderleri ………..</v>
      </c>
      <c r="B26" s="70">
        <f>'3 YILLIK BİLANÇO RENKSİZ'!B26</f>
        <v>0</v>
      </c>
      <c r="C26" s="67"/>
      <c r="D26" s="22">
        <f>'3 YILLIK BİLANÇO RENKSİZ'!C26</f>
        <v>0</v>
      </c>
      <c r="E26" s="67"/>
      <c r="F26" s="22">
        <f>'3 YILLIK BİLANÇO RENKSİZ'!D26</f>
        <v>5313.55</v>
      </c>
      <c r="G26" s="261"/>
      <c r="H26" s="8" t="str">
        <f>'3 YILLIK BİLANÇO RENKSİZ'!F28</f>
        <v>Deprem Evi Katılım Payı Tahakkukları …………………</v>
      </c>
      <c r="I26" s="68">
        <f>'3 YILLIK BİLANÇO RENKSİZ'!G28</f>
        <v>0</v>
      </c>
      <c r="J26" s="63"/>
      <c r="K26" s="69">
        <f>'3 YILLIK BİLANÇO RENKSİZ'!H28</f>
        <v>255</v>
      </c>
      <c r="L26" s="63"/>
      <c r="M26" s="69">
        <f>'3 YILLIK BİLANÇO RENKSİZ'!I28</f>
        <v>0</v>
      </c>
      <c r="N26" s="254" t="s">
        <v>0</v>
      </c>
    </row>
    <row r="27" spans="1:14" ht="13.5" customHeight="1">
      <c r="A27" s="8" t="str">
        <f>'3 YILLIK BİLANÇO RENKSİZ'!A27</f>
        <v>Sarıçam Blok Hobi+Kütüphane+Sinema Odası Gid..…</v>
      </c>
      <c r="B27" s="70">
        <f>'3 YILLIK BİLANÇO RENKSİZ'!B27</f>
        <v>1656.53</v>
      </c>
      <c r="C27" s="67"/>
      <c r="D27" s="22">
        <f>'3 YILLIK BİLANÇO RENKSİZ'!C27</f>
        <v>0</v>
      </c>
      <c r="E27" s="67"/>
      <c r="F27" s="22">
        <f>'3 YILLIK BİLANÇO RENKSİZ'!D27</f>
        <v>3424.32</v>
      </c>
      <c r="G27" s="261"/>
      <c r="H27" s="8" t="str">
        <f>'3 YILLIK BİLANÇO RENKSİZ'!F29</f>
        <v>Takipteki Aidat+Kes.Hes.ve Gec.Zammı Tahakkukları …</v>
      </c>
      <c r="I27" s="68">
        <f>'3 YILLIK BİLANÇO RENKSİZ'!G29</f>
        <v>251.92</v>
      </c>
      <c r="J27" s="63"/>
      <c r="K27" s="69">
        <f>'3 YILLIK BİLANÇO RENKSİZ'!H29</f>
        <v>0</v>
      </c>
      <c r="L27" s="63"/>
      <c r="M27" s="69">
        <f>'3 YILLIK BİLANÇO RENKSİZ'!I29</f>
        <v>0</v>
      </c>
      <c r="N27" s="254"/>
    </row>
    <row r="28" spans="1:14" ht="13.5" customHeight="1">
      <c r="A28" s="8" t="str">
        <f>'3 YILLIK BİLANÇO RENKSİZ'!A28</f>
        <v>Demirbaş Malzeme Alımı  Giderleri ……………………</v>
      </c>
      <c r="B28" s="70">
        <f>'3 YILLIK BİLANÇO RENKSİZ'!B28</f>
        <v>0</v>
      </c>
      <c r="C28" s="67"/>
      <c r="D28" s="22">
        <f>'3 YILLIK BİLANÇO RENKSİZ'!C28</f>
        <v>0</v>
      </c>
      <c r="E28" s="67"/>
      <c r="F28" s="22">
        <f>'3 YILLIK BİLANÇO RENKSİZ'!D28</f>
        <v>15642.28</v>
      </c>
      <c r="G28" s="261"/>
      <c r="H28" s="8" t="str">
        <f>'3 YILLIK BİLANÇO RENKSİZ'!F30</f>
        <v>Gelecek Aylara Ait Peşin Ödenen Daire Avansları  ……</v>
      </c>
      <c r="I28" s="68">
        <f>'3 YILLIK BİLANÇO RENKSİZ'!G30</f>
        <v>5276.36</v>
      </c>
      <c r="J28" s="63">
        <f t="shared" si="0"/>
        <v>0.17379595023842198</v>
      </c>
      <c r="K28" s="69">
        <f>'3 YILLIK BİLANÇO RENKSİZ'!H30</f>
        <v>6193.37</v>
      </c>
      <c r="L28" s="63"/>
      <c r="M28" s="69">
        <f>'3 YILLIK BİLANÇO RENKSİZ'!I30</f>
        <v>0</v>
      </c>
      <c r="N28" s="254"/>
    </row>
    <row r="29" spans="1:17" ht="13.5" customHeight="1">
      <c r="A29" s="8" t="str">
        <f>'3 YILLIK BİLANÇO RENKSİZ'!A29</f>
        <v>Bahçe Sulama Pompaları ve Basınç Tankı Gid. ………</v>
      </c>
      <c r="B29" s="70">
        <f>'3 YILLIK BİLANÇO RENKSİZ'!B29</f>
        <v>1715.13</v>
      </c>
      <c r="C29" s="67"/>
      <c r="D29" s="22">
        <f>'3 YILLIK BİLANÇO RENKSİZ'!C29</f>
        <v>2478</v>
      </c>
      <c r="E29" s="67"/>
      <c r="F29" s="22">
        <f>'3 YILLIK BİLANÇO RENKSİZ'!D29</f>
        <v>2767.18</v>
      </c>
      <c r="G29" s="261"/>
      <c r="H29" s="7" t="str">
        <f>'3 YILLIK BİLANÇO RENKSİZ'!F31</f>
        <v>TAHSİLATLAR</v>
      </c>
      <c r="I29" s="71">
        <f>'3 YILLIK BİLANÇO RENKSİZ'!G31</f>
        <v>2150173.5100000002</v>
      </c>
      <c r="J29" s="63">
        <f t="shared" si="0"/>
        <v>0.014708426949227672</v>
      </c>
      <c r="K29" s="72">
        <f>'3 YILLIK BİLANÇO RENKSİZ'!H31</f>
        <v>2181799.1799999997</v>
      </c>
      <c r="L29" s="246">
        <f t="shared" si="1"/>
        <v>0.08497800883764228</v>
      </c>
      <c r="M29" s="72">
        <f>'3 YILLIK BİLANÇO RENKSİZ'!I31</f>
        <v>2367204.1300000004</v>
      </c>
      <c r="O29" s="1">
        <v>2158957.52</v>
      </c>
      <c r="P29" s="1">
        <v>2163894.43</v>
      </c>
      <c r="Q29" s="248">
        <f>(P29-O29)/O29-1</f>
        <v>-0.9977132898844623</v>
      </c>
    </row>
    <row r="30" spans="1:14" ht="13.5" customHeight="1">
      <c r="A30" s="8" t="str">
        <f>'3 YILLIK BİLANÇO RENKSİZ'!A30</f>
        <v>Çocuk Bahçesi Büyütme ve Bakım Çalışm.Gid.……</v>
      </c>
      <c r="B30" s="70">
        <f>'3 YILLIK BİLANÇO RENKSİZ'!B30</f>
        <v>10673.27</v>
      </c>
      <c r="C30" s="67"/>
      <c r="D30" s="22">
        <f>'3 YILLIK BİLANÇO RENKSİZ'!C30</f>
        <v>0</v>
      </c>
      <c r="E30" s="67"/>
      <c r="F30" s="22">
        <f>'3 YILLIK BİLANÇO RENKSİZ'!D30</f>
        <v>3179.78</v>
      </c>
      <c r="G30" s="261"/>
      <c r="H30" s="8" t="str">
        <f>'3 YILLIK BİLANÇO RENKSİZ'!F32</f>
        <v>Avans Aidat Tahsilatları …………………………………</v>
      </c>
      <c r="I30" s="68">
        <f>'3 YILLIK BİLANÇO RENKSİZ'!G32</f>
        <v>1859004.52</v>
      </c>
      <c r="J30" s="63">
        <f t="shared" si="0"/>
        <v>-0.00040068756798941033</v>
      </c>
      <c r="K30" s="69">
        <f>'3 YILLIK BİLANÇO RENKSİZ'!H32</f>
        <v>1858259.64</v>
      </c>
      <c r="L30" s="63">
        <f t="shared" si="1"/>
        <v>0.10009699182833255</v>
      </c>
      <c r="M30" s="69">
        <f>'3 YILLIK BİLANÇO RENKSİZ'!I32</f>
        <v>2044265.84</v>
      </c>
      <c r="N30" s="3" t="s">
        <v>0</v>
      </c>
    </row>
    <row r="31" spans="1:14" ht="13.5" customHeight="1">
      <c r="A31" s="8" t="str">
        <f>'3 YILLIK BİLANÇO RENKSİZ'!A31</f>
        <v>Basket Sahası  Giderleri …………………………………</v>
      </c>
      <c r="B31" s="70">
        <f>'3 YILLIK BİLANÇO RENKSİZ'!B31</f>
        <v>5494.09</v>
      </c>
      <c r="C31" s="67"/>
      <c r="D31" s="22">
        <f>'3 YILLIK BİLANÇO RENKSİZ'!C31</f>
        <v>22207.08</v>
      </c>
      <c r="E31" s="67"/>
      <c r="F31" s="22">
        <f>'3 YILLIK BİLANÇO RENKSİZ'!D31</f>
        <v>0</v>
      </c>
      <c r="G31" s="261"/>
      <c r="H31" s="8" t="str">
        <f>'3 YILLIK BİLANÇO RENKSİZ'!F33</f>
        <v>Kesin Hesap Tahsilatları ………………………………</v>
      </c>
      <c r="I31" s="68">
        <f>'3 YILLIK BİLANÇO RENKSİZ'!G33</f>
        <v>6872</v>
      </c>
      <c r="J31" s="63">
        <f t="shared" si="0"/>
        <v>-0.3815948777648428</v>
      </c>
      <c r="K31" s="69">
        <f>'3 YILLIK BİLANÇO RENKSİZ'!H33</f>
        <v>4249.68</v>
      </c>
      <c r="L31" s="63">
        <f t="shared" si="1"/>
        <v>0.1860563618907775</v>
      </c>
      <c r="M31" s="69">
        <f>'3 YILLIK BİLANÇO RENKSİZ'!I33</f>
        <v>5040.36</v>
      </c>
      <c r="N31" s="3"/>
    </row>
    <row r="32" spans="1:14" ht="13.5" customHeight="1">
      <c r="A32" s="8" t="str">
        <f>'3 YILLIK BİLANÇO RENKSİZ'!A32</f>
        <v>Site Duvarlarına Branda ve Tel Çit  Giderleri ……………</v>
      </c>
      <c r="B32" s="70">
        <f>'3 YILLIK BİLANÇO RENKSİZ'!B32</f>
        <v>0</v>
      </c>
      <c r="C32" s="67"/>
      <c r="D32" s="22">
        <f>'3 YILLIK BİLANÇO RENKSİZ'!C32</f>
        <v>3293.16</v>
      </c>
      <c r="E32" s="67"/>
      <c r="F32" s="22">
        <f>'3 YILLIK BİLANÇO RENKSİZ'!D32</f>
        <v>0</v>
      </c>
      <c r="G32" s="261"/>
      <c r="H32" s="8" t="str">
        <f>'3 YILLIK BİLANÇO RENKSİZ'!F34</f>
        <v>2.Araç Otopark ve Mis.Araç Katılım Payı …………</v>
      </c>
      <c r="I32" s="68">
        <f>'3 YILLIK BİLANÇO RENKSİZ'!G34</f>
        <v>56130.59</v>
      </c>
      <c r="J32" s="63">
        <f t="shared" si="0"/>
        <v>-0.03301301482845617</v>
      </c>
      <c r="K32" s="69">
        <f>'3 YILLIK BİLANÇO RENKSİZ'!H34</f>
        <v>54277.55</v>
      </c>
      <c r="L32" s="63">
        <f t="shared" si="1"/>
        <v>-0.021085697493715232</v>
      </c>
      <c r="M32" s="69">
        <f>'3 YILLIK BİLANÇO RENKSİZ'!I34</f>
        <v>53133.07</v>
      </c>
      <c r="N32" s="3"/>
    </row>
    <row r="33" spans="1:14" ht="13.5" customHeight="1">
      <c r="A33" s="8" t="str">
        <f>'3 YILLIK BİLANÇO RENKSİZ'!A33</f>
        <v>Barıyer Bakım Onarım  Giderleri ………………………</v>
      </c>
      <c r="B33" s="70">
        <f>'3 YILLIK BİLANÇO RENKSİZ'!B33</f>
        <v>6148.36</v>
      </c>
      <c r="C33" s="67"/>
      <c r="D33" s="22">
        <f>'3 YILLIK BİLANÇO RENKSİZ'!C33</f>
        <v>7097.7</v>
      </c>
      <c r="E33" s="67"/>
      <c r="F33" s="22">
        <f>'3 YILLIK BİLANÇO RENKSİZ'!D33</f>
        <v>13771.11</v>
      </c>
      <c r="G33" s="261"/>
      <c r="H33" s="8" t="str">
        <f>'3 YILLIK BİLANÇO RENKSİZ'!F35</f>
        <v>Asansör Kullandırma Tahsilatları ………………………</v>
      </c>
      <c r="I33" s="68">
        <f>'3 YILLIK BİLANÇO RENKSİZ'!G35</f>
        <v>6945</v>
      </c>
      <c r="J33" s="63">
        <f t="shared" si="0"/>
        <v>0.05903527717782577</v>
      </c>
      <c r="K33" s="69">
        <f>'3 YILLIK BİLANÇO RENKSİZ'!H35</f>
        <v>7355</v>
      </c>
      <c r="L33" s="63">
        <f t="shared" si="1"/>
        <v>-0.05098572399728076</v>
      </c>
      <c r="M33" s="69">
        <f>'3 YILLIK BİLANÇO RENKSİZ'!I35</f>
        <v>6980</v>
      </c>
      <c r="N33" s="3" t="s">
        <v>0</v>
      </c>
    </row>
    <row r="34" spans="1:14" ht="13.5" customHeight="1">
      <c r="A34" s="8" t="str">
        <f>'3 YILLIK BİLANÇO RENKSİZ'!A34</f>
        <v>Bahçe Düzenleme VE Demirbaş Giderleri ……………</v>
      </c>
      <c r="B34" s="70">
        <f>'3 YILLIK BİLANÇO RENKSİZ'!B34</f>
        <v>0</v>
      </c>
      <c r="C34" s="67"/>
      <c r="D34" s="22">
        <f>'3 YILLIK BİLANÇO RENKSİZ'!C34</f>
        <v>4491.64</v>
      </c>
      <c r="E34" s="67"/>
      <c r="F34" s="22">
        <f>'3 YILLIK BİLANÇO RENKSİZ'!D34</f>
        <v>4672</v>
      </c>
      <c r="G34" s="261"/>
      <c r="H34" s="8" t="str">
        <f>'3 YILLIK BİLANÇO RENKSİZ'!F36</f>
        <v>Kira Katılım Payları ………………………………………</v>
      </c>
      <c r="I34" s="68">
        <f>'3 YILLIK BİLANÇO RENKSİZ'!G36</f>
        <v>15735.66</v>
      </c>
      <c r="J34" s="63">
        <f t="shared" si="0"/>
        <v>0.07335821948364417</v>
      </c>
      <c r="K34" s="69">
        <f>'3 YILLIK BİLANÇO RENKSİZ'!H36</f>
        <v>16890</v>
      </c>
      <c r="L34" s="63">
        <f t="shared" si="1"/>
        <v>0.0905861456483126</v>
      </c>
      <c r="M34" s="69">
        <f>'3 YILLIK BİLANÇO RENKSİZ'!I36</f>
        <v>18420</v>
      </c>
      <c r="N34" s="3"/>
    </row>
    <row r="35" spans="1:14" ht="13.5" customHeight="1">
      <c r="A35" s="8" t="str">
        <f>'3 YILLIK BİLANÇO RENKSİZ'!A35</f>
        <v>Kapalı Otopark Elektrik ve Bakım Onarım Giderleri ……</v>
      </c>
      <c r="B35" s="70">
        <f>'3 YILLIK BİLANÇO RENKSİZ'!B35</f>
        <v>4390.75</v>
      </c>
      <c r="C35" s="67">
        <f aca="true" t="shared" si="4" ref="C35:C53">(D35-B35)/B35</f>
        <v>0.9984831748562318</v>
      </c>
      <c r="D35" s="22">
        <f>'3 YILLIK BİLANÇO RENKSİZ'!C35</f>
        <v>8774.84</v>
      </c>
      <c r="E35" s="67">
        <f aca="true" t="shared" si="5" ref="E35:E53">(F35-D35)/D35</f>
        <v>0.8244036358497705</v>
      </c>
      <c r="F35" s="22">
        <f>'3 YILLIK BİLANÇO RENKSİZ'!D35</f>
        <v>16008.85</v>
      </c>
      <c r="G35" s="261"/>
      <c r="H35" s="8" t="str">
        <f>'3 YILLIK BİLANÇO RENKSİZ'!F37</f>
        <v>İşyerleri Katılım Payları …………………………………</v>
      </c>
      <c r="I35" s="68">
        <f>'3 YILLIK BİLANÇO RENKSİZ'!G37</f>
        <v>930</v>
      </c>
      <c r="J35" s="63">
        <f t="shared" si="0"/>
        <v>-0.0967741935483871</v>
      </c>
      <c r="K35" s="69">
        <f>'3 YILLIK BİLANÇO RENKSİZ'!H37</f>
        <v>840</v>
      </c>
      <c r="L35" s="63">
        <f t="shared" si="1"/>
        <v>0.07142857142857142</v>
      </c>
      <c r="M35" s="69">
        <f>'3 YILLIK BİLANÇO RENKSİZ'!I37</f>
        <v>900</v>
      </c>
      <c r="N35" s="3" t="s">
        <v>0</v>
      </c>
    </row>
    <row r="36" spans="1:14" ht="13.5" customHeight="1">
      <c r="A36" s="8" t="str">
        <f>'3 YILLIK BİLANÇO RENKSİZ'!A36</f>
        <v>Sigorta Hasar Giderleri …………………………………</v>
      </c>
      <c r="B36" s="70">
        <f>'3 YILLIK BİLANÇO RENKSİZ'!B36</f>
        <v>1468.6</v>
      </c>
      <c r="C36" s="67">
        <f t="shared" si="4"/>
        <v>6.799605066049299</v>
      </c>
      <c r="D36" s="22">
        <f>'3 YILLIK BİLANÇO RENKSİZ'!C36</f>
        <v>11454.5</v>
      </c>
      <c r="E36" s="67">
        <f t="shared" si="5"/>
        <v>-0.06608756383953905</v>
      </c>
      <c r="F36" s="22">
        <f>'3 YILLIK BİLANÇO RENKSİZ'!D36</f>
        <v>10697.5</v>
      </c>
      <c r="G36" s="261"/>
      <c r="H36" s="8" t="str">
        <f>'3 YILLIK BİLANÇO RENKSİZ'!F38</f>
        <v>Reklam Katılım Payları …………………………………</v>
      </c>
      <c r="I36" s="68">
        <f>'3 YILLIK BİLANÇO RENKSİZ'!G38</f>
        <v>5370</v>
      </c>
      <c r="J36" s="63">
        <f t="shared" si="0"/>
        <v>-0.0931098696461825</v>
      </c>
      <c r="K36" s="69">
        <f>'3 YILLIK BİLANÇO RENKSİZ'!H38</f>
        <v>4870</v>
      </c>
      <c r="L36" s="63">
        <f t="shared" si="1"/>
        <v>-0.48459958932238195</v>
      </c>
      <c r="M36" s="69">
        <f>'3 YILLIK BİLANÇO RENKSİZ'!I38</f>
        <v>2510</v>
      </c>
      <c r="N36" s="3" t="s">
        <v>0</v>
      </c>
    </row>
    <row r="37" spans="1:14" ht="13.5" customHeight="1">
      <c r="A37" s="8" t="str">
        <f>'3 YILLIK BİLANÇO RENKSİZ'!A37</f>
        <v>Bakım Onarım Giderleri …………………………………</v>
      </c>
      <c r="B37" s="70">
        <f>'3 YILLIK BİLANÇO RENKSİZ'!B37</f>
        <v>31243.8</v>
      </c>
      <c r="C37" s="67">
        <f t="shared" si="4"/>
        <v>-0.06691567607013234</v>
      </c>
      <c r="D37" s="22">
        <f>'3 YILLIK BİLANÇO RENKSİZ'!C37</f>
        <v>29153.1</v>
      </c>
      <c r="E37" s="67">
        <f t="shared" si="5"/>
        <v>0.4732543022868924</v>
      </c>
      <c r="F37" s="22">
        <f>'3 YILLIK BİLANÇO RENKSİZ'!D37</f>
        <v>42949.93</v>
      </c>
      <c r="G37" s="261"/>
      <c r="H37" s="8" t="str">
        <f>'3 YILLIK BİLANÇO RENKSİZ'!F39</f>
        <v>Bilboard Kira Katılım Payı ………………………………</v>
      </c>
      <c r="I37" s="68">
        <f>'3 YILLIK BİLANÇO RENKSİZ'!G39</f>
        <v>0</v>
      </c>
      <c r="J37" s="63"/>
      <c r="K37" s="69">
        <f>'3 YILLIK BİLANÇO RENKSİZ'!H39</f>
        <v>1650</v>
      </c>
      <c r="L37" s="63"/>
      <c r="M37" s="69">
        <f>'3 YILLIK BİLANÇO RENKSİZ'!I39</f>
        <v>4150</v>
      </c>
      <c r="N37" s="3" t="s">
        <v>0</v>
      </c>
    </row>
    <row r="38" spans="1:14" ht="13.5" customHeight="1">
      <c r="A38" s="8" t="str">
        <f>'3 YILLIK BİLANÇO RENKSİZ'!A38</f>
        <v>Temizlik Giderleri …………………………………………</v>
      </c>
      <c r="B38" s="70">
        <f>'3 YILLIK BİLANÇO RENKSİZ'!B38</f>
        <v>11363.55</v>
      </c>
      <c r="C38" s="67"/>
      <c r="D38" s="22">
        <f>'3 YILLIK BİLANÇO RENKSİZ'!C38</f>
        <v>6636.9</v>
      </c>
      <c r="E38" s="67">
        <f t="shared" si="5"/>
        <v>0.8233331826605796</v>
      </c>
      <c r="F38" s="22">
        <f>'3 YILLIK BİLANÇO RENKSİZ'!D38</f>
        <v>12101.28</v>
      </c>
      <c r="G38" s="261"/>
      <c r="H38" s="8" t="str">
        <f>'3 YILLIK BİLANÇO RENKSİZ'!F40</f>
        <v>Tenis Sahası Katılım Payları ……………………………</v>
      </c>
      <c r="I38" s="68">
        <f>'3 YILLIK BİLANÇO RENKSİZ'!G40</f>
        <v>5800</v>
      </c>
      <c r="J38" s="63">
        <f t="shared" si="0"/>
        <v>-0.378448275862069</v>
      </c>
      <c r="K38" s="69">
        <f>'3 YILLIK BİLANÇO RENKSİZ'!H40</f>
        <v>3605</v>
      </c>
      <c r="L38" s="63">
        <f t="shared" si="1"/>
        <v>-0.1900138696255201</v>
      </c>
      <c r="M38" s="69">
        <f>'3 YILLIK BİLANÇO RENKSİZ'!I40</f>
        <v>2920</v>
      </c>
      <c r="N38" s="3" t="s">
        <v>0</v>
      </c>
    </row>
    <row r="39" spans="1:14" ht="13.5" customHeight="1">
      <c r="A39" s="8" t="str">
        <f>'3 YILLIK BİLANÇO RENKSİZ'!A39</f>
        <v>Ortak Alan Elektrik Giderleri ………………………….…</v>
      </c>
      <c r="B39" s="70">
        <f>'3 YILLIK BİLANÇO RENKSİZ'!B39</f>
        <v>64195</v>
      </c>
      <c r="C39" s="67">
        <f t="shared" si="4"/>
        <v>-0.19064257340914406</v>
      </c>
      <c r="D39" s="22">
        <f>'3 YILLIK BİLANÇO RENKSİZ'!C39</f>
        <v>51956.7</v>
      </c>
      <c r="E39" s="67">
        <f t="shared" si="5"/>
        <v>-0.02245985599547306</v>
      </c>
      <c r="F39" s="22">
        <f>'3 YILLIK BİLANÇO RENKSİZ'!D39</f>
        <v>50789.76</v>
      </c>
      <c r="G39" s="261"/>
      <c r="H39" s="8" t="str">
        <f>'3 YILLIK BİLANÇO RENKSİZ'!F41</f>
        <v>Deprem Evi Katılım Payı …………………………………</v>
      </c>
      <c r="I39" s="68">
        <f>'3 YILLIK BİLANÇO RENKSİZ'!G41</f>
        <v>128896.95</v>
      </c>
      <c r="J39" s="63">
        <f t="shared" si="0"/>
        <v>0.05098297515961396</v>
      </c>
      <c r="K39" s="69">
        <f>'3 YILLIK BİLANÇO RENKSİZ'!H41</f>
        <v>135468.5</v>
      </c>
      <c r="L39" s="63">
        <f t="shared" si="1"/>
        <v>0.1566969443080864</v>
      </c>
      <c r="M39" s="69">
        <f>'3 YILLIK BİLANÇO RENKSİZ'!I41</f>
        <v>156696</v>
      </c>
      <c r="N39" s="3"/>
    </row>
    <row r="40" spans="1:14" ht="13.5" customHeight="1">
      <c r="A40" s="8" t="str">
        <f>'3 YILLIK BİLANÇO RENKSİZ'!A40</f>
        <v>Doğalgaz Giderleri …………………………………………</v>
      </c>
      <c r="B40" s="70">
        <f>'3 YILLIK BİLANÇO RENKSİZ'!B40</f>
        <v>366848</v>
      </c>
      <c r="C40" s="67">
        <f t="shared" si="4"/>
        <v>0.08068736915561758</v>
      </c>
      <c r="D40" s="22">
        <f>'3 YILLIK BİLANÇO RENKSİZ'!C40</f>
        <v>396448</v>
      </c>
      <c r="E40" s="67">
        <f t="shared" si="5"/>
        <v>0.3489436193397369</v>
      </c>
      <c r="F40" s="22">
        <f>'3 YILLIK BİLANÇO RENKSİZ'!D40</f>
        <v>534786</v>
      </c>
      <c r="G40" s="261"/>
      <c r="H40" s="8" t="str">
        <f>'3 YILLIK BİLANÇO RENKSİZ'!F42</f>
        <v>Deprem Evi Maç Katılım Payı……………………………</v>
      </c>
      <c r="I40" s="68">
        <f>'3 YILLIK BİLANÇO RENKSİZ'!G42</f>
        <v>8165</v>
      </c>
      <c r="J40" s="63">
        <f t="shared" si="0"/>
        <v>-0.6962645437844458</v>
      </c>
      <c r="K40" s="69">
        <f>'3 YILLIK BİLANÇO RENKSİZ'!H42</f>
        <v>2480</v>
      </c>
      <c r="L40" s="63">
        <f t="shared" si="1"/>
        <v>-0.9233870967741935</v>
      </c>
      <c r="M40" s="69">
        <f>'3 YILLIK BİLANÇO RENKSİZ'!I42</f>
        <v>190</v>
      </c>
      <c r="N40" s="3" t="s">
        <v>0</v>
      </c>
    </row>
    <row r="41" spans="1:14" ht="13.5" customHeight="1">
      <c r="A41" s="8" t="str">
        <f>'3 YILLIK BİLANÇO RENKSİZ'!A41</f>
        <v>Doğalgaz Okuma Giderleri ………………………………</v>
      </c>
      <c r="B41" s="70">
        <f>'3 YILLIK BİLANÇO RENKSİZ'!B41</f>
        <v>13319.89</v>
      </c>
      <c r="C41" s="67"/>
      <c r="D41" s="22">
        <f>'3 YILLIK BİLANÇO RENKSİZ'!C41</f>
        <v>14007.48</v>
      </c>
      <c r="E41" s="67">
        <f t="shared" si="5"/>
        <v>0.07216073126643771</v>
      </c>
      <c r="F41" s="80">
        <f>'3 YILLIK BİLANÇO RENKSİZ'!D41</f>
        <v>15018.27</v>
      </c>
      <c r="G41" s="261"/>
      <c r="H41" s="8" t="str">
        <f>'3 YILLIK BİLANÇO RENKSİZ'!F43</f>
        <v>Gecikme Tazminatı Tahsilatları …………………………</v>
      </c>
      <c r="I41" s="68">
        <f>'3 YILLIK BİLANÇO RENKSİZ'!G43</f>
        <v>11761.15</v>
      </c>
      <c r="J41" s="63">
        <f t="shared" si="0"/>
        <v>-0.2305607869978701</v>
      </c>
      <c r="K41" s="69">
        <f>'3 YILLIK BİLANÇO RENKSİZ'!H43</f>
        <v>9049.49</v>
      </c>
      <c r="L41" s="63">
        <f t="shared" si="1"/>
        <v>-0.06905251014145543</v>
      </c>
      <c r="M41" s="69">
        <f>'3 YILLIK BİLANÇO RENKSİZ'!I43</f>
        <v>8424.6</v>
      </c>
      <c r="N41" s="3" t="s">
        <v>0</v>
      </c>
    </row>
    <row r="42" spans="1:14" ht="13.5" customHeight="1">
      <c r="A42" s="8" t="str">
        <f>'3 YILLIK BİLANÇO RENKSİZ'!A42</f>
        <v>Su Giderleri (Teknik,Yönetim,Personel,vs)………………</v>
      </c>
      <c r="B42" s="70">
        <f>'3 YILLIK BİLANÇO RENKSİZ'!B42</f>
        <v>4985.15</v>
      </c>
      <c r="C42" s="67">
        <f t="shared" si="4"/>
        <v>0.14798551698544687</v>
      </c>
      <c r="D42" s="22">
        <f>'3 YILLIK BİLANÇO RENKSİZ'!C42</f>
        <v>5722.88</v>
      </c>
      <c r="E42" s="67">
        <f t="shared" si="5"/>
        <v>0.010854674569447532</v>
      </c>
      <c r="F42" s="80">
        <f>'3 YILLIK BİLANÇO RENKSİZ'!D42</f>
        <v>5785</v>
      </c>
      <c r="G42" s="261"/>
      <c r="H42" s="8" t="str">
        <f>'3 YILLIK BİLANÇO RENKSİZ'!F44</f>
        <v>Banka Fon Gelirleri ………………………………………</v>
      </c>
      <c r="I42" s="68">
        <f>'3 YILLIK BİLANÇO RENKSİZ'!G44</f>
        <v>11716.95</v>
      </c>
      <c r="J42" s="63">
        <f t="shared" si="0"/>
        <v>0.30727279710163474</v>
      </c>
      <c r="K42" s="69">
        <f>'3 YILLIK BİLANÇO RENKSİZ'!H44</f>
        <v>15317.25</v>
      </c>
      <c r="L42" s="63">
        <f t="shared" si="1"/>
        <v>-0.18680376699472814</v>
      </c>
      <c r="M42" s="69">
        <f>'3 YILLIK BİLANÇO RENKSİZ'!I44</f>
        <v>12455.93</v>
      </c>
      <c r="N42" s="3" t="s">
        <v>0</v>
      </c>
    </row>
    <row r="43" spans="1:14" ht="13.5" customHeight="1">
      <c r="A43" s="8" t="str">
        <f>'3 YILLIK BİLANÇO RENKSİZ'!A43</f>
        <v>Bahçe Giderleri ………………………………………..…</v>
      </c>
      <c r="B43" s="70">
        <f>'3 YILLIK BİLANÇO RENKSİZ'!B43</f>
        <v>28740.96</v>
      </c>
      <c r="C43" s="73">
        <f t="shared" si="4"/>
        <v>0.07875276260779043</v>
      </c>
      <c r="D43" s="22">
        <f>'3 YILLIK BİLANÇO RENKSİZ'!C43</f>
        <v>31004.39</v>
      </c>
      <c r="E43" s="73">
        <f t="shared" si="5"/>
        <v>0.0897476131605879</v>
      </c>
      <c r="F43" s="80">
        <f>'3 YILLIK BİLANÇO RENKSİZ'!D43</f>
        <v>33786.96</v>
      </c>
      <c r="G43" s="261"/>
      <c r="H43" s="8" t="str">
        <f>'3 YILLIK BİLANÇO RENKSİZ'!F45</f>
        <v>Kredi Kartı Komisyon Tahsilatları ………………………</v>
      </c>
      <c r="I43" s="68">
        <f>'3 YILLIK BİLANÇO RENKSİZ'!G45</f>
        <v>967.89</v>
      </c>
      <c r="J43" s="63">
        <f t="shared" si="0"/>
        <v>-0.09795534616536998</v>
      </c>
      <c r="K43" s="69">
        <f>'3 YILLIK BİLANÇO RENKSİZ'!H45</f>
        <v>873.08</v>
      </c>
      <c r="L43" s="63">
        <f t="shared" si="1"/>
        <v>0.503504833463142</v>
      </c>
      <c r="M43" s="69">
        <f>'3 YILLIK BİLANÇO RENKSİZ'!I45</f>
        <v>1312.68</v>
      </c>
      <c r="N43" s="3"/>
    </row>
    <row r="44" spans="1:14" ht="13.5" customHeight="1">
      <c r="A44" s="8" t="str">
        <f>'3 YILLIK BİLANÇO RENKSİZ'!A44</f>
        <v>Telefon+Fax+ADSL Giderleri …………………………..</v>
      </c>
      <c r="B44" s="70">
        <f>'3 YILLIK BİLANÇO RENKSİZ'!B44</f>
        <v>4820</v>
      </c>
      <c r="C44" s="73">
        <f t="shared" si="4"/>
        <v>-0.2625726141078838</v>
      </c>
      <c r="D44" s="22">
        <f>'3 YILLIK BİLANÇO RENKSİZ'!C44</f>
        <v>3554.4</v>
      </c>
      <c r="E44" s="73">
        <f t="shared" si="5"/>
        <v>-0.0430171055593068</v>
      </c>
      <c r="F44" s="80">
        <f>'3 YILLIK BİLANÇO RENKSİZ'!D44</f>
        <v>3401.5</v>
      </c>
      <c r="G44" s="261"/>
      <c r="H44" s="8" t="str">
        <f>'3 YILLIK BİLANÇO RENKSİZ'!F46</f>
        <v>76 Parsel Katılım Payı……………………………………</v>
      </c>
      <c r="I44" s="68">
        <f>'3 YILLIK BİLANÇO RENKSİZ'!G46</f>
        <v>9436.29</v>
      </c>
      <c r="J44" s="63">
        <f t="shared" si="0"/>
        <v>0.11279326938871087</v>
      </c>
      <c r="K44" s="69">
        <f>'3 YILLIK BİLANÇO RENKSİZ'!H46</f>
        <v>10500.64</v>
      </c>
      <c r="L44" s="63">
        <f t="shared" si="1"/>
        <v>0.15283925551204497</v>
      </c>
      <c r="M44" s="69">
        <f>'3 YILLIK BİLANÇO RENKSİZ'!I46</f>
        <v>12105.55</v>
      </c>
      <c r="N44" s="3"/>
    </row>
    <row r="45" spans="1:14" ht="13.5" customHeight="1">
      <c r="A45" s="8" t="str">
        <f>'3 YILLIK BİLANÇO RENKSİZ'!A45</f>
        <v>İlaçlama Giderleri ……………………………………..…</v>
      </c>
      <c r="B45" s="70">
        <f>'3 YILLIK BİLANÇO RENKSİZ'!B45</f>
        <v>4922</v>
      </c>
      <c r="C45" s="73">
        <f t="shared" si="4"/>
        <v>-0.027752945956928152</v>
      </c>
      <c r="D45" s="22">
        <f>'3 YILLIK BİLANÇO RENKSİZ'!C45</f>
        <v>4785.4</v>
      </c>
      <c r="E45" s="73">
        <f t="shared" si="5"/>
        <v>0.03071843524052326</v>
      </c>
      <c r="F45" s="80">
        <f>'3 YILLIK BİLANÇO RENKSİZ'!D45</f>
        <v>4932.4</v>
      </c>
      <c r="G45" s="261"/>
      <c r="H45" s="8" t="str">
        <f>'3 YILLIK BİLANÇO RENKSİZ'!F47</f>
        <v>76 Parsel 4.Otopark Kira Katılım Payı…………………</v>
      </c>
      <c r="I45" s="68">
        <f>'3 YILLIK BİLANÇO RENKSİZ'!G47</f>
        <v>1848</v>
      </c>
      <c r="J45" s="63">
        <f t="shared" si="0"/>
        <v>-0.06584415584415589</v>
      </c>
      <c r="K45" s="69">
        <f>'3 YILLIK BİLANÇO RENKSİZ'!H47</f>
        <v>1726.32</v>
      </c>
      <c r="L45" s="63">
        <f t="shared" si="1"/>
        <v>-0.20756290838315025</v>
      </c>
      <c r="M45" s="69">
        <f>'3 YILLIK BİLANÇO RENKSİZ'!I47</f>
        <v>1368</v>
      </c>
      <c r="N45" s="3" t="s">
        <v>0</v>
      </c>
    </row>
    <row r="46" spans="1:14" ht="13.5" customHeight="1">
      <c r="A46" s="8" t="str">
        <f>'3 YILLIK BİLANÇO RENKSİZ'!A46</f>
        <v>Ortak Alan Sigorta Giderleri…………………………...…</v>
      </c>
      <c r="B46" s="70">
        <f>'3 YILLIK BİLANÇO RENKSİZ'!B46</f>
        <v>17040.95</v>
      </c>
      <c r="C46" s="73">
        <f t="shared" si="4"/>
        <v>-0.018004277930514512</v>
      </c>
      <c r="D46" s="22">
        <f>'3 YILLIK BİLANÇO RENKSİZ'!C46</f>
        <v>16734.14</v>
      </c>
      <c r="E46" s="73">
        <f t="shared" si="5"/>
        <v>0.016455581224968777</v>
      </c>
      <c r="F46" s="80">
        <f>'3 YILLIK BİLANÇO RENKSİZ'!D46</f>
        <v>17009.51</v>
      </c>
      <c r="G46" s="261"/>
      <c r="H46" s="8" t="str">
        <f>'3 YILLIK BİLANÇO RENKSİZ'!F48</f>
        <v>Akbank İçerenköy Şb.Bağış………………………………</v>
      </c>
      <c r="I46" s="68">
        <f>'3 YILLIK BİLANÇO RENKSİZ'!G48</f>
        <v>0</v>
      </c>
      <c r="J46" s="63"/>
      <c r="K46" s="69">
        <f>'3 YILLIK BİLANÇO RENKSİZ'!H48</f>
        <v>25000</v>
      </c>
      <c r="L46" s="63"/>
      <c r="M46" s="69">
        <f>'3 YILLIK BİLANÇO RENKSİZ'!I48</f>
        <v>0</v>
      </c>
      <c r="N46" s="3" t="s">
        <v>0</v>
      </c>
    </row>
    <row r="47" spans="1:14" ht="13.5" customHeight="1">
      <c r="A47" s="8" t="str">
        <f>'3 YILLIK BİLANÇO RENKSİZ'!A47</f>
        <v>Büro Kırtasiye,Bilgisayar Tamir Bakım …………………</v>
      </c>
      <c r="B47" s="70">
        <f>'3 YILLIK BİLANÇO RENKSİZ'!B47</f>
        <v>14118.04</v>
      </c>
      <c r="C47" s="74">
        <f t="shared" si="4"/>
        <v>0.03795923513462207</v>
      </c>
      <c r="D47" s="22">
        <f>'3 YILLIK BİLANÇO RENKSİZ'!C47</f>
        <v>14653.95</v>
      </c>
      <c r="E47" s="74">
        <f t="shared" si="5"/>
        <v>-0.27203518505249447</v>
      </c>
      <c r="F47" s="80">
        <f>'3 YILLIK BİLANÇO RENKSİZ'!D47</f>
        <v>10667.56</v>
      </c>
      <c r="G47" s="261"/>
      <c r="H47" s="8" t="str">
        <f>'3 YILLIK BİLANÇO RENKSİZ'!F49</f>
        <v>Sigorta Hasar ve Diğer Çeşitli Katılım Payları …………</v>
      </c>
      <c r="I47" s="68">
        <f>'3 YILLIK BİLANÇO RENKSİZ'!G49</f>
        <v>5083.51</v>
      </c>
      <c r="J47" s="63">
        <f t="shared" si="0"/>
        <v>1.5032369366835119</v>
      </c>
      <c r="K47" s="69">
        <f>'3 YILLIK BİLANÇO RENKSİZ'!H49</f>
        <v>12725.23</v>
      </c>
      <c r="L47" s="63">
        <f t="shared" si="1"/>
        <v>0.540949751006465</v>
      </c>
      <c r="M47" s="69">
        <f>'3 YILLIK BİLANÇO RENKSİZ'!I49</f>
        <v>19608.94</v>
      </c>
      <c r="N47" s="3" t="s">
        <v>0</v>
      </c>
    </row>
    <row r="48" spans="1:14" ht="13.5" customHeight="1">
      <c r="A48" s="8" t="str">
        <f>'3 YILLIK BİLANÇO RENKSİZ'!A48</f>
        <v>Yönetim-Posta Nakliye,Yol  Giderleri …………………..</v>
      </c>
      <c r="B48" s="70">
        <f>'3 YILLIK BİLANÇO RENKSİZ'!B48</f>
        <v>9893.88</v>
      </c>
      <c r="C48" s="74">
        <f t="shared" si="4"/>
        <v>-0.36202581798040806</v>
      </c>
      <c r="D48" s="22">
        <f>'3 YILLIK BİLANÇO RENKSİZ'!C48</f>
        <v>6312.04</v>
      </c>
      <c r="E48" s="74">
        <f t="shared" si="5"/>
        <v>0.26025025189954437</v>
      </c>
      <c r="F48" s="80">
        <f>'3 YILLIK BİLANÇO RENKSİZ'!D48</f>
        <v>7954.75</v>
      </c>
      <c r="G48" s="261"/>
      <c r="H48" s="8" t="str">
        <f>'3 YILLIK BİLANÇO RENKSİZ'!F50</f>
        <v>Halı Saha Maç Katılım Payı………………………………</v>
      </c>
      <c r="I48" s="68">
        <f>'3 YILLIK BİLANÇO RENKSİZ'!G50</f>
        <v>3510</v>
      </c>
      <c r="J48" s="63">
        <f t="shared" si="0"/>
        <v>0.09686609686609686</v>
      </c>
      <c r="K48" s="69">
        <f>'3 YILLIK BİLANÇO RENKSİZ'!H50</f>
        <v>3850</v>
      </c>
      <c r="L48" s="63">
        <f t="shared" si="1"/>
        <v>-0.2987012987012987</v>
      </c>
      <c r="M48" s="69">
        <f>'3 YILLIK BİLANÇO RENKSİZ'!I50</f>
        <v>2700</v>
      </c>
      <c r="N48" s="3" t="s">
        <v>0</v>
      </c>
    </row>
    <row r="49" spans="1:14" ht="13.5" customHeight="1">
      <c r="A49" s="8" t="str">
        <f>'3 YILLIK BİLANÇO RENKSİZ'!A49</f>
        <v>Deprem Evi  Malzm. ve Personel Gid……………………</v>
      </c>
      <c r="B49" s="70">
        <f>'3 YILLIK BİLANÇO RENKSİZ'!B49</f>
        <v>127184.52</v>
      </c>
      <c r="C49" s="74">
        <f t="shared" si="4"/>
        <v>0.030258163493481715</v>
      </c>
      <c r="D49" s="22">
        <f>'3 YILLIK BİLANÇO RENKSİZ'!C49</f>
        <v>131032.89</v>
      </c>
      <c r="E49" s="74">
        <f t="shared" si="5"/>
        <v>0.2414655587616209</v>
      </c>
      <c r="F49" s="80">
        <f>'3 YILLIK BİLANÇO RENKSİZ'!D49</f>
        <v>162672.82</v>
      </c>
      <c r="G49" s="261"/>
      <c r="H49" s="8" t="str">
        <f>'3 YILLIK BİLANÇO RENKSİZ'!F51</f>
        <v>Denizbank Bankamatik Kira Bedeli………………………</v>
      </c>
      <c r="I49" s="68">
        <f>'3 YILLIK BİLANÇO RENKSİZ'!G51</f>
        <v>12000</v>
      </c>
      <c r="J49" s="67"/>
      <c r="K49" s="69">
        <f>'3 YILLIK BİLANÇO RENKSİZ'!H51</f>
        <v>12811.8</v>
      </c>
      <c r="L49" s="63">
        <f t="shared" si="1"/>
        <v>0.09455033640862336</v>
      </c>
      <c r="M49" s="69">
        <f>'3 YILLIK BİLANÇO RENKSİZ'!I51</f>
        <v>14023.16</v>
      </c>
      <c r="N49" s="3" t="s">
        <v>0</v>
      </c>
    </row>
    <row r="50" spans="1:13" ht="13.5" customHeight="1">
      <c r="A50" s="8" t="str">
        <f>'3 YILLIK BİLANÇO RENKSİZ'!A50</f>
        <v>Deprem Evi Digitürk Gideri ………………………………</v>
      </c>
      <c r="B50" s="70">
        <f>'3 YILLIK BİLANÇO RENKSİZ'!B50</f>
        <v>5949</v>
      </c>
      <c r="C50" s="74">
        <f t="shared" si="4"/>
        <v>-0.4226996133804</v>
      </c>
      <c r="D50" s="22">
        <f>'3 YILLIK BİLANÇO RENKSİZ'!C50</f>
        <v>3434.36</v>
      </c>
      <c r="E50" s="74">
        <f t="shared" si="5"/>
        <v>-0.8602359682735649</v>
      </c>
      <c r="F50" s="80">
        <f>'3 YILLIK BİLANÇO RENKSİZ'!D50</f>
        <v>480</v>
      </c>
      <c r="G50" s="261"/>
      <c r="H50" s="8"/>
      <c r="I50" s="68"/>
      <c r="J50" s="67"/>
      <c r="K50" s="69"/>
      <c r="L50" s="63"/>
      <c r="M50" s="69"/>
    </row>
    <row r="51" spans="1:13" ht="13.5" customHeight="1">
      <c r="A51" s="8" t="str">
        <f>'3 YILLIK BİLANÇO RENKSİZ'!A51</f>
        <v>Avukatlık ve Dava İcra Giderleri …………………………</v>
      </c>
      <c r="B51" s="70">
        <f>'3 YILLIK BİLANÇO RENKSİZ'!B51</f>
        <v>24030.19</v>
      </c>
      <c r="C51" s="74">
        <f t="shared" si="4"/>
        <v>0.24751156774041322</v>
      </c>
      <c r="D51" s="22">
        <f>'3 YILLIK BİLANÇO RENKSİZ'!C51</f>
        <v>29977.94</v>
      </c>
      <c r="E51" s="74">
        <f t="shared" si="5"/>
        <v>-0.2087515019377582</v>
      </c>
      <c r="F51" s="80">
        <f>'3 YILLIK BİLANÇO RENKSİZ'!D51</f>
        <v>23720</v>
      </c>
      <c r="G51" s="261"/>
      <c r="H51" s="8"/>
      <c r="I51" s="68"/>
      <c r="J51" s="67"/>
      <c r="K51" s="69"/>
      <c r="L51" s="67"/>
      <c r="M51" s="69"/>
    </row>
    <row r="52" spans="1:13" ht="14.25" customHeight="1">
      <c r="A52" s="8" t="str">
        <f>'3 YILLIK BİLANÇO RENKSİZ'!A52</f>
        <v>Banka Masraf Giderleri ……………………………………</v>
      </c>
      <c r="B52" s="70">
        <f>'3 YILLIK BİLANÇO RENKSİZ'!B52</f>
        <v>2079.96</v>
      </c>
      <c r="C52" s="67">
        <f t="shared" si="4"/>
        <v>-0.37959383834304505</v>
      </c>
      <c r="D52" s="22">
        <f>'3 YILLIK BİLANÇO RENKSİZ'!C52</f>
        <v>1290.42</v>
      </c>
      <c r="E52" s="67">
        <f t="shared" si="5"/>
        <v>0.6091040126470452</v>
      </c>
      <c r="F52" s="80">
        <f>'3 YILLIK BİLANÇO RENKSİZ'!D52</f>
        <v>2076.42</v>
      </c>
      <c r="G52" s="262"/>
      <c r="H52" s="8"/>
      <c r="I52" s="68"/>
      <c r="J52" s="67"/>
      <c r="K52" s="69"/>
      <c r="L52" s="67"/>
      <c r="M52" s="69"/>
    </row>
    <row r="53" spans="1:13" ht="21.75" customHeight="1" thickBot="1">
      <c r="A53" s="213" t="str">
        <f>'3 YILLIK BİLANÇO RENKSİZ'!A53</f>
        <v>GİDERLER </v>
      </c>
      <c r="B53" s="194">
        <f>'3 YILLIK BİLANÇO RENKSİZ'!B53</f>
        <v>2441427.76</v>
      </c>
      <c r="C53" s="67">
        <f t="shared" si="4"/>
        <v>0.00825086464978987</v>
      </c>
      <c r="D53" s="195">
        <f>'3 YILLIK BİLANÇO RENKSİZ'!C53</f>
        <v>2461571.6499999994</v>
      </c>
      <c r="E53" s="67">
        <f t="shared" si="5"/>
        <v>0.20413008900228435</v>
      </c>
      <c r="F53" s="196">
        <f>'3 YILLIK BİLANÇO RENKSİZ'!D53</f>
        <v>2964052.4899999993</v>
      </c>
      <c r="G53" s="262"/>
      <c r="H53" s="213" t="str">
        <f>'3 YILLIK BİLANÇO RENKSİZ'!F53</f>
        <v>TAHSİLATLAR (GELİRLER)</v>
      </c>
      <c r="I53" s="81">
        <f>'3 YILLIK BİLANÇO RENKSİZ'!G53</f>
        <v>2441427.62</v>
      </c>
      <c r="J53" s="63">
        <f>(K53-I53)/I53</f>
        <v>0.008250922466421236</v>
      </c>
      <c r="K53" s="82">
        <f>'3 YILLIK BİLANÇO RENKSİZ'!H53</f>
        <v>2461571.6499999994</v>
      </c>
      <c r="L53" s="63">
        <f>(M53-K53)/K53</f>
        <v>0.20011889964689888</v>
      </c>
      <c r="M53" s="82">
        <f>'3 YILLIK BİLANÇO RENKSİZ'!I53</f>
        <v>2954178.6600000006</v>
      </c>
    </row>
    <row r="54" spans="1:13" ht="24" customHeight="1" thickBot="1" thickTop="1">
      <c r="A54" s="211" t="str">
        <f>'3 YILLIK BİLANÇO RENKSİZ'!A54</f>
        <v>GELİR GİDER FARKI ( + )</v>
      </c>
      <c r="B54" s="189">
        <f>'3 YILLIK BİLANÇO RENKSİZ'!B54</f>
        <v>88109.45000000042</v>
      </c>
      <c r="C54" s="190"/>
      <c r="D54" s="189">
        <f>'3 YILLIK BİLANÇO RENKSİZ'!C54</f>
        <v>0</v>
      </c>
      <c r="E54" s="190"/>
      <c r="F54" s="191">
        <f>'3 YILLIK BİLANÇO RENKSİZ'!D54</f>
        <v>0</v>
      </c>
      <c r="G54" s="262"/>
      <c r="H54" s="212" t="str">
        <f>'3 YILLIK BİLANÇO RENKSİZ'!F54</f>
        <v>GELİR GİDER FARKI ( - )</v>
      </c>
      <c r="I54" s="192">
        <f>'3 YILLIK BİLANÇO RENKSİZ'!G54</f>
        <v>0</v>
      </c>
      <c r="J54" s="83"/>
      <c r="K54" s="193">
        <f>'3 YILLIK BİLANÇO RENKSİZ'!H54</f>
        <v>-19043.269999999553</v>
      </c>
      <c r="L54" s="83"/>
      <c r="M54" s="193">
        <f>'3 YILLIK BİLANÇO RENKSİZ'!I54</f>
        <v>-243272.52999999886</v>
      </c>
    </row>
    <row r="55" ht="15" thickTop="1"/>
  </sheetData>
  <sheetProtection/>
  <mergeCells count="6">
    <mergeCell ref="A1:M1"/>
    <mergeCell ref="A2:M2"/>
    <mergeCell ref="B3:H3"/>
    <mergeCell ref="O3:U3"/>
    <mergeCell ref="G4:G54"/>
    <mergeCell ref="N26:N28"/>
  </mergeCells>
  <printOptions/>
  <pageMargins left="1.062992125984252" right="0.15748031496062992" top="0.11811023622047245" bottom="0.15748031496062992" header="0.11811023622047245" footer="0.15748031496062992"/>
  <pageSetup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22">
      <selection activeCell="E18" sqref="E18"/>
    </sheetView>
  </sheetViews>
  <sheetFormatPr defaultColWidth="9.140625" defaultRowHeight="12.75"/>
  <cols>
    <col min="1" max="1" width="47.7109375" style="1" customWidth="1"/>
    <col min="2" max="2" width="15.7109375" style="1" customWidth="1"/>
    <col min="3" max="3" width="0.85546875" style="47" customWidth="1"/>
    <col min="4" max="4" width="47.7109375" style="1" customWidth="1"/>
    <col min="5" max="5" width="15.7109375" style="1" customWidth="1"/>
    <col min="6" max="6" width="10.140625" style="1" bestFit="1" customWidth="1"/>
    <col min="7" max="16384" width="9.140625" style="1" customWidth="1"/>
  </cols>
  <sheetData>
    <row r="1" ht="15.75" thickBot="1">
      <c r="E1" s="85" t="s">
        <v>18</v>
      </c>
    </row>
    <row r="2" spans="1:5" ht="16.5" thickBot="1">
      <c r="A2" s="263" t="s">
        <v>12</v>
      </c>
      <c r="B2" s="264"/>
      <c r="C2" s="264"/>
      <c r="D2" s="264"/>
      <c r="E2" s="265"/>
    </row>
    <row r="3" spans="1:13" ht="16.5" thickBot="1">
      <c r="A3" s="266" t="s">
        <v>140</v>
      </c>
      <c r="B3" s="267"/>
      <c r="C3" s="267"/>
      <c r="D3" s="267"/>
      <c r="E3" s="268"/>
      <c r="G3" s="253"/>
      <c r="H3" s="253"/>
      <c r="I3" s="253"/>
      <c r="J3" s="253"/>
      <c r="K3" s="253"/>
      <c r="L3" s="253"/>
      <c r="M3" s="253"/>
    </row>
    <row r="4" spans="1:5" ht="12.75" customHeight="1">
      <c r="A4" s="75" t="str">
        <f>'3 YILLIK % BİLANÇO RENKSİZ'!A5</f>
        <v>KASA </v>
      </c>
      <c r="B4" s="237">
        <f>'3 YILLIK BİLANÇO RENKSİZ'!D5</f>
        <v>286.3</v>
      </c>
      <c r="C4" s="78"/>
      <c r="D4" s="76" t="str">
        <f>'3 YILLIK BİLANÇO RENKSİZ'!F7</f>
        <v>TİCARİ BORÇLAR </v>
      </c>
      <c r="E4" s="233">
        <f>'3 YILLIK BİLANÇO RENKSİZ'!I7</f>
        <v>121969.98</v>
      </c>
    </row>
    <row r="5" spans="1:5" ht="12.75" customHeight="1">
      <c r="A5" s="76" t="str">
        <f>'3 YILLIK % BİLANÇO RENKSİZ'!A6</f>
        <v>BANKALAR </v>
      </c>
      <c r="B5" s="238">
        <f>'3 YILLIK BİLANÇO RENKSİZ'!D6</f>
        <v>72.49</v>
      </c>
      <c r="C5" s="79"/>
      <c r="D5" s="77" t="str">
        <f>'3 YILLIK BİLANÇO RENKSİZ'!F8</f>
        <v>Ayedaş Elektrik ……………………………………………</v>
      </c>
      <c r="E5" s="234">
        <f>'3 YILLIK BİLANÇO RENKSİZ'!I8</f>
        <v>0</v>
      </c>
    </row>
    <row r="6" spans="1:5" ht="12.75" customHeight="1">
      <c r="A6" s="76" t="str">
        <f>'3 YILLIK % BİLANÇO RENKSİZ'!A7</f>
        <v>REPO - FON - POS </v>
      </c>
      <c r="B6" s="238">
        <f>'3 YILLIK BİLANÇO RENKSİZ'!D7</f>
        <v>206680.13</v>
      </c>
      <c r="C6" s="79"/>
      <c r="D6" s="77" t="str">
        <f>'3 YILLIK BİLANÇO RENKSİZ'!F9</f>
        <v>Omak Asansör Ltd.Şti.……………………………………</v>
      </c>
      <c r="E6" s="234">
        <f>'3 YILLIK BİLANÇO RENKSİZ'!I9</f>
        <v>3904.81</v>
      </c>
    </row>
    <row r="7" spans="1:5" ht="12.75" customHeight="1">
      <c r="A7" s="77" t="str">
        <f>'3 YILLIK % BİLANÇO RENKSİZ'!A8</f>
        <v>Akbank Pos………………………………………………</v>
      </c>
      <c r="B7" s="239">
        <f>'3 YILLIK BİLANÇO RENKSİZ'!D8</f>
        <v>45680.13</v>
      </c>
      <c r="C7" s="79"/>
      <c r="D7" s="77" t="str">
        <f>'3 YILLIK BİLANÇO RENKSİZ'!F10</f>
        <v>Ortak Alan Sigorta ………………………………………</v>
      </c>
      <c r="E7" s="234">
        <f>'3 YILLIK BİLANÇO RENKSİZ'!I10</f>
        <v>7404.81</v>
      </c>
    </row>
    <row r="8" spans="1:5" ht="12.75" customHeight="1">
      <c r="A8" s="77" t="str">
        <f>'3 YILLIK % BİLANÇO RENKSİZ'!A9</f>
        <v>Akbank Kıdem Tazminatı Fon Hesabı …………………</v>
      </c>
      <c r="B8" s="239">
        <f>'3 YILLIK BİLANÇO RENKSİZ'!D9</f>
        <v>161000</v>
      </c>
      <c r="C8" s="79"/>
      <c r="D8" s="77" t="str">
        <f>'3 YILLIK BİLANÇO RENKSİZ'!F11</f>
        <v>İgdaş A.Ş…………………………………………</v>
      </c>
      <c r="E8" s="234">
        <f>'3 YILLIK BİLANÇO RENKSİZ'!I11</f>
        <v>72261</v>
      </c>
    </row>
    <row r="9" spans="1:5" ht="12.75" customHeight="1">
      <c r="A9" s="76" t="str">
        <f>'3 YILLIK % BİLANÇO RENKSİZ'!A11</f>
        <v>ALACAKLAR </v>
      </c>
      <c r="B9" s="238">
        <f>'3 YILLIK BİLANÇO RENKSİZ'!D11</f>
        <v>146536.91</v>
      </c>
      <c r="C9" s="79"/>
      <c r="D9" s="77" t="str">
        <f>'3 YILLIK BİLANÇO RENKSİZ'!F13</f>
        <v>Diğer Muhtelif Satıcılar…………………………………</v>
      </c>
      <c r="E9" s="234">
        <f>'3 YILLIK BİLANÇO RENKSİZ'!I13</f>
        <v>16912.99</v>
      </c>
    </row>
    <row r="10" spans="1:5" ht="12.75" customHeight="1">
      <c r="A10" s="77" t="str">
        <f>'3 YILLIK % BİLANÇO RENKSİZ'!A12</f>
        <v>Dairelerden Alacaklar …………………………………</v>
      </c>
      <c r="B10" s="239">
        <f>'3 YILLIK BİLANÇO RENKSİZ'!D12</f>
        <v>4936.91</v>
      </c>
      <c r="C10" s="79"/>
      <c r="D10" s="76" t="str">
        <f>'3 YILLIK BİLANÇO RENKSİZ'!F14</f>
        <v>ALINAN DEPOZİTO VE TEMİNATLAR </v>
      </c>
      <c r="E10" s="235">
        <f>'3 YILLIK BİLANÇO RENKSİZ'!I14</f>
        <v>10786.38</v>
      </c>
    </row>
    <row r="11" spans="1:5" ht="12.75" customHeight="1">
      <c r="A11" s="76" t="str">
        <f>'3 YILLIK % BİLANÇO RENKSİZ'!A16</f>
        <v>GİDERLER </v>
      </c>
      <c r="B11" s="238">
        <f>'3 YILLIK BİLANÇO RENKSİZ'!D16</f>
        <v>2610476.659999999</v>
      </c>
      <c r="C11" s="79"/>
      <c r="D11" s="77" t="str">
        <f>'3 YILLIK BİLANÇO RENKSİZ'!F15</f>
        <v>Büfe Depoziti ……………………………………………</v>
      </c>
      <c r="E11" s="234">
        <f>'3 YILLIK BİLANÇO RENKSİZ'!I15</f>
        <v>821.5</v>
      </c>
    </row>
    <row r="12" spans="1:5" ht="12.75" customHeight="1">
      <c r="A12" s="77" t="str">
        <f>'3 YILLIK % BİLANÇO RENKSİZ'!A17</f>
        <v>Blok Merd.-Asansör Elekt.ve Asansör Bak.Onar.Gid….</v>
      </c>
      <c r="B12" s="239">
        <f>'3 YILLIK BİLANÇO RENKSİZ'!D17</f>
        <v>120604.01</v>
      </c>
      <c r="C12" s="79"/>
      <c r="D12" s="77" t="str">
        <f>'3 YILLIK BİLANÇO RENKSİZ'!F16</f>
        <v>Ogs ve 3.Kapı Depozitoları ……………………………</v>
      </c>
      <c r="E12" s="234">
        <f>'3 YILLIK BİLANÇO RENKSİZ'!I16</f>
        <v>9964.88</v>
      </c>
    </row>
    <row r="13" spans="1:5" ht="12.75" customHeight="1">
      <c r="A13" s="77" t="str">
        <f>'3 YILLIK % BİLANÇO RENKSİZ'!A18</f>
        <v>Personel Giderleri …………………………………………</v>
      </c>
      <c r="B13" s="239">
        <f>'3 YILLIK BİLANÇO RENKSİZ'!D18</f>
        <v>1365790.13</v>
      </c>
      <c r="C13" s="79"/>
      <c r="D13" s="76" t="str">
        <f>'3 YILLIK BİLANÇO RENKSİZ'!F17</f>
        <v>FONLAR </v>
      </c>
      <c r="E13" s="235">
        <f>'3 YILLIK BİLANÇO RENKSİZ'!I17</f>
        <v>263743.7</v>
      </c>
    </row>
    <row r="14" spans="1:5" ht="12.75" customHeight="1">
      <c r="A14" s="77" t="str">
        <f>'3 YILLIK % BİLANÇO RENKSİZ'!A19</f>
        <v>Kıdem Tazminatı Fonu ………...…………………………</v>
      </c>
      <c r="B14" s="239">
        <f>'3 YILLIK BİLANÇO RENKSİZ'!D19</f>
        <v>81125</v>
      </c>
      <c r="C14" s="79"/>
      <c r="D14" s="77" t="str">
        <f>'3 YILLIK BİLANÇO RENKSİZ'!F18</f>
        <v>Kıdem Tazminatı Fonu …………………………………</v>
      </c>
      <c r="E14" s="234">
        <f>'3 YILLIK BİLANÇO RENKSİZ'!I18</f>
        <v>263743.7</v>
      </c>
    </row>
    <row r="15" spans="1:5" ht="12.75" customHeight="1">
      <c r="A15" s="77" t="str">
        <f>'3 YILLIK % BİLANÇO RENKSİZ'!A20</f>
        <v>Su Arıtma ve Su Deposu Temizleme Giderleri ………</v>
      </c>
      <c r="B15" s="239">
        <f>'3 YILLIK BİLANÇO RENKSİZ'!D20</f>
        <v>3621.79</v>
      </c>
      <c r="C15" s="79"/>
      <c r="D15" s="76" t="str">
        <f>'3 YILLIK BİLANÇO RENKSİZ'!F19</f>
        <v>ÖDENECEK VERGİ VE DİĞER YÜKÜMLÜLÜKLER</v>
      </c>
      <c r="E15" s="235">
        <f>'3 YILLIK BİLANÇO RENKSİZ'!I19</f>
        <v>43937.56</v>
      </c>
    </row>
    <row r="16" spans="1:5" ht="12.75" customHeight="1">
      <c r="A16" s="77" t="str">
        <f>'3 YILLIK % BİLANÇO RENKSİZ'!A21</f>
        <v>4.Otopark Kira Giderleri………...……………...…………</v>
      </c>
      <c r="B16" s="239">
        <f>'3 YILLIK BİLANÇO RENKSİZ'!D21</f>
        <v>11700</v>
      </c>
      <c r="C16" s="79"/>
      <c r="D16" s="77" t="str">
        <f>'3 YILLIK BİLANÇO RENKSİZ'!F20</f>
        <v>S.S.K. + Gelir Vergisi +Damga Verg……………….…</v>
      </c>
      <c r="E16" s="234">
        <f>'3 YILLIK BİLANÇO RENKSİZ'!I20</f>
        <v>43937.56</v>
      </c>
    </row>
    <row r="17" spans="1:5" ht="12.75" customHeight="1">
      <c r="A17" s="77" t="str">
        <f>'3 YILLIK % BİLANÇO RENKSİZ'!A22</f>
        <v>Bahçe Piknik Masası+Bank.+Şemsiye+Kam.Gid..</v>
      </c>
      <c r="B17" s="239">
        <f>'3 YILLIK BİLANÇO RENKSİZ'!D22</f>
        <v>3800.66</v>
      </c>
      <c r="C17" s="79"/>
      <c r="D17" s="76" t="str">
        <f>'3 YILLIK BİLANÇO RENKSİZ'!F21</f>
        <v>GELİR TAHAKKUKULARI </v>
      </c>
      <c r="E17" s="235">
        <f>'3 YILLIK BİLANÇO RENKSİZ'!I21</f>
        <v>4936.910000000001</v>
      </c>
    </row>
    <row r="18" spans="1:6" ht="12.75" customHeight="1">
      <c r="A18" s="77" t="str">
        <f>'3 YILLIK % BİLANÇO RENKSİZ'!A23</f>
        <v>4.Otopark Wc Yenileme Giderleri………………………</v>
      </c>
      <c r="B18" s="239">
        <f>'3 YILLIK BİLANÇO RENKSİZ'!D23</f>
        <v>2248.16</v>
      </c>
      <c r="C18" s="79"/>
      <c r="D18" s="77" t="str">
        <f>'3 YILLIK BİLANÇO RENKSİZ'!F22</f>
        <v>Aidat Tahakkukları ………………………………………</v>
      </c>
      <c r="E18" s="234">
        <f>'3 YILLIK BİLANÇO RENKSİZ'!I23</f>
        <v>4667.56</v>
      </c>
      <c r="F18" s="254" t="s">
        <v>0</v>
      </c>
    </row>
    <row r="19" spans="1:6" ht="12.75" customHeight="1">
      <c r="A19" s="77" t="str">
        <f>'3 YILLIK % BİLANÇO RENKSİZ'!A24</f>
        <v>Kamera Giderleri………………….………………………</v>
      </c>
      <c r="B19" s="239">
        <f>'3 YILLIK BİLANÇO RENKSİZ'!D24</f>
        <v>12649.13</v>
      </c>
      <c r="C19" s="79"/>
      <c r="D19" s="77" t="str">
        <f>'3 YILLIK BİLANÇO RENKSİZ'!F24</f>
        <v>Otop.Kat.Payı ……………………………………………</v>
      </c>
      <c r="E19" s="234">
        <f>'3 YILLIK BİLANÇO RENKSİZ'!I24</f>
        <v>199.35</v>
      </c>
      <c r="F19" s="254"/>
    </row>
    <row r="20" spans="1:6" ht="12.75" customHeight="1">
      <c r="A20" s="77" t="str">
        <f>'3 YILLIK % BİLANÇO RENKSİZ'!A25</f>
        <v>Güvenlik Mobu Giderleri ……………………………...…</v>
      </c>
      <c r="B20" s="239">
        <f>'3 YILLIK BİLANÇO RENKSİZ'!D25</f>
        <v>5329.05</v>
      </c>
      <c r="C20" s="79"/>
      <c r="D20" s="77" t="str">
        <f>'3 YILLIK BİLANÇO RENKSİZ'!F25</f>
        <v>Tenis Katılım Payı ………………………………………</v>
      </c>
      <c r="E20" s="234">
        <f>'3 YILLIK BİLANÇO RENKSİZ'!I25</f>
        <v>70</v>
      </c>
      <c r="F20" s="254"/>
    </row>
    <row r="21" spans="1:6" ht="12.75" customHeight="1">
      <c r="A21" s="77" t="str">
        <f>'3 YILLIK % BİLANÇO RENKSİZ'!A26</f>
        <v>Kızılçam Blok Pilates ve Yoga Odası Giderleri ………..</v>
      </c>
      <c r="B21" s="239">
        <f>'3 YILLIK BİLANÇO RENKSİZ'!D26</f>
        <v>5313.55</v>
      </c>
      <c r="C21" s="79"/>
      <c r="D21" s="77" t="str">
        <f>'3 YILLIK BİLANÇO RENKSİZ'!F26</f>
        <v>Gecikme Tazminatı Tahakkukları ………………………</v>
      </c>
      <c r="E21" s="234">
        <f>'3 YILLIK BİLANÇO RENKSİZ'!I26</f>
        <v>0</v>
      </c>
      <c r="F21" s="3" t="s">
        <v>0</v>
      </c>
    </row>
    <row r="22" spans="1:6" ht="12.75" customHeight="1">
      <c r="A22" s="77" t="str">
        <f>'3 YILLIK % BİLANÇO RENKSİZ'!A27</f>
        <v>Sarıçam Blok Hobi+Kütüphane+Sinema Odası Gid..…</v>
      </c>
      <c r="B22" s="239">
        <f>'3 YILLIK BİLANÇO RENKSİZ'!D27</f>
        <v>3424.32</v>
      </c>
      <c r="C22" s="79"/>
      <c r="D22" s="77" t="str">
        <f>'3 YILLIK BİLANÇO RENKSİZ'!F27</f>
        <v>Bilboard Kira Katılım Tahakkukları ……………………</v>
      </c>
      <c r="E22" s="234">
        <f>'3 YILLIK BİLANÇO RENKSİZ'!I27</f>
        <v>0</v>
      </c>
      <c r="F22" s="3"/>
    </row>
    <row r="23" spans="1:6" ht="12.75" customHeight="1">
      <c r="A23" s="77" t="str">
        <f>'3 YILLIK % BİLANÇO RENKSİZ'!A28</f>
        <v>Demirbaş Malzeme Alımı  Giderleri ……………………</v>
      </c>
      <c r="B23" s="239">
        <f>'3 YILLIK BİLANÇO RENKSİZ'!D28</f>
        <v>15642.28</v>
      </c>
      <c r="C23" s="79"/>
      <c r="D23" s="77" t="str">
        <f>'3 YILLIK BİLANÇO RENKSİZ'!F28</f>
        <v>Deprem Evi Katılım Payı Tahakkukları …………………</v>
      </c>
      <c r="E23" s="234">
        <f>'3 YILLIK BİLANÇO RENKSİZ'!I28</f>
        <v>0</v>
      </c>
      <c r="F23" s="3" t="s">
        <v>0</v>
      </c>
    </row>
    <row r="24" spans="1:6" ht="12.75" customHeight="1">
      <c r="A24" s="77" t="str">
        <f>'3 YILLIK % BİLANÇO RENKSİZ'!A29</f>
        <v>Bahçe Sulama Pompaları ve Basınç Tankı Gid. ………</v>
      </c>
      <c r="B24" s="239">
        <f>'3 YILLIK BİLANÇO RENKSİZ'!D29</f>
        <v>2767.18</v>
      </c>
      <c r="C24" s="79"/>
      <c r="D24" s="77" t="str">
        <f>'3 YILLIK BİLANÇO RENKSİZ'!F29</f>
        <v>Takipteki Aidat+Kes.Hes.ve Gec.Zammı Tahakkukları …</v>
      </c>
      <c r="E24" s="234">
        <f>'3 YILLIK BİLANÇO RENKSİZ'!I29</f>
        <v>0</v>
      </c>
      <c r="F24" s="3" t="s">
        <v>0</v>
      </c>
    </row>
    <row r="25" spans="1:6" ht="12.75" customHeight="1">
      <c r="A25" s="77" t="str">
        <f>'3 YILLIK % BİLANÇO RENKSİZ'!A30</f>
        <v>Çocuk Bahçesi Büyütme ve Bakım Çalışm.Gid.……</v>
      </c>
      <c r="B25" s="239">
        <f>'3 YILLIK BİLANÇO RENKSİZ'!D30</f>
        <v>3179.78</v>
      </c>
      <c r="C25" s="79"/>
      <c r="D25" s="77" t="str">
        <f>'3 YILLIK BİLANÇO RENKSİZ'!F30</f>
        <v>Gelecek Aylara Ait Peşin Ödenen Daire Avansları  ……</v>
      </c>
      <c r="E25" s="234">
        <f>'3 YILLIK BİLANÇO RENKSİZ'!I30</f>
        <v>0</v>
      </c>
      <c r="F25" s="3"/>
    </row>
    <row r="26" spans="1:6" ht="12.75" customHeight="1">
      <c r="A26" s="77" t="str">
        <f>'3 YILLIK % BİLANÇO RENKSİZ'!A33</f>
        <v>Barıyer Bakım Onarım  Giderleri ………………………</v>
      </c>
      <c r="B26" s="239">
        <f>'3 YILLIK BİLANÇO RENKSİZ'!D33</f>
        <v>13771.11</v>
      </c>
      <c r="C26" s="79"/>
      <c r="D26" s="76" t="str">
        <f>'3 YILLIK BİLANÇO RENKSİZ'!F31</f>
        <v>TAHSİLATLAR</v>
      </c>
      <c r="E26" s="235">
        <f>'3 YILLIK BİLANÇO RENKSİZ'!I31</f>
        <v>2367204.1300000004</v>
      </c>
      <c r="F26" s="3"/>
    </row>
    <row r="27" spans="1:6" ht="12.75" customHeight="1">
      <c r="A27" s="77" t="str">
        <f>'3 YILLIK % BİLANÇO RENKSİZ'!A34</f>
        <v>Bahçe Düzenleme VE Demirbaş Giderleri ……………</v>
      </c>
      <c r="B27" s="239">
        <f>'3 YILLIK BİLANÇO RENKSİZ'!D34</f>
        <v>4672</v>
      </c>
      <c r="C27" s="86"/>
      <c r="D27" s="77" t="str">
        <f>'3 YILLIK BİLANÇO RENKSİZ'!F32</f>
        <v>Avans Aidat Tahsilatları …………………………………</v>
      </c>
      <c r="E27" s="234">
        <f>'3 YILLIK BİLANÇO RENKSİZ'!I32</f>
        <v>2044265.84</v>
      </c>
      <c r="F27" s="3" t="s">
        <v>0</v>
      </c>
    </row>
    <row r="28" spans="1:6" ht="12.75" customHeight="1">
      <c r="A28" s="77" t="str">
        <f>'3 YILLIK % BİLANÇO RENKSİZ'!A35</f>
        <v>Kapalı Otopark Elektrik ve Bakım Onarım Giderleri ……</v>
      </c>
      <c r="B28" s="239">
        <f>'3 YILLIK BİLANÇO RENKSİZ'!D35</f>
        <v>16008.85</v>
      </c>
      <c r="C28" s="86"/>
      <c r="D28" s="77" t="str">
        <f>'3 YILLIK BİLANÇO RENKSİZ'!F33</f>
        <v>Kesin Hesap Tahsilatları ………………………………</v>
      </c>
      <c r="E28" s="234">
        <f>'3 YILLIK BİLANÇO RENKSİZ'!I33</f>
        <v>5040.36</v>
      </c>
      <c r="F28" s="3" t="s">
        <v>0</v>
      </c>
    </row>
    <row r="29" spans="1:6" ht="12.75" customHeight="1">
      <c r="A29" s="77" t="str">
        <f>'3 YILLIK % BİLANÇO RENKSİZ'!A36</f>
        <v>Sigorta Hasar Giderleri …………………………………</v>
      </c>
      <c r="B29" s="239">
        <f>'3 YILLIK BİLANÇO RENKSİZ'!D36</f>
        <v>10697.5</v>
      </c>
      <c r="C29" s="86"/>
      <c r="D29" s="77" t="str">
        <f>'3 YILLIK BİLANÇO RENKSİZ'!F34</f>
        <v>2.Araç Otopark ve Mis.Araç Katılım Payı …………</v>
      </c>
      <c r="E29" s="234">
        <f>'3 YILLIK BİLANÇO RENKSİZ'!I34</f>
        <v>53133.07</v>
      </c>
      <c r="F29" s="3" t="s">
        <v>0</v>
      </c>
    </row>
    <row r="30" spans="1:5" ht="14.25">
      <c r="A30" s="77" t="str">
        <f>'3 YILLIK % BİLANÇO RENKSİZ'!A37</f>
        <v>Bakım Onarım Giderleri …………………………………</v>
      </c>
      <c r="B30" s="239">
        <f>'3 YILLIK BİLANÇO RENKSİZ'!D37</f>
        <v>42949.93</v>
      </c>
      <c r="C30" s="87"/>
      <c r="D30" s="77" t="str">
        <f>'3 YILLIK BİLANÇO RENKSİZ'!F35</f>
        <v>Asansör Kullandırma Tahsilatları ………………………</v>
      </c>
      <c r="E30" s="234">
        <f>'3 YILLIK BİLANÇO RENKSİZ'!I35</f>
        <v>6980</v>
      </c>
    </row>
    <row r="31" spans="1:5" ht="14.25" customHeight="1">
      <c r="A31" s="77" t="str">
        <f>'3 YILLIK % BİLANÇO RENKSİZ'!A38</f>
        <v>Temizlik Giderleri …………………………………………</v>
      </c>
      <c r="B31" s="239">
        <f>'3 YILLIK BİLANÇO RENKSİZ'!D38</f>
        <v>12101.28</v>
      </c>
      <c r="C31" s="87"/>
      <c r="D31" s="77" t="str">
        <f>'3 YILLIK BİLANÇO RENKSİZ'!F36</f>
        <v>Kira Katılım Payları ………………………………………</v>
      </c>
      <c r="E31" s="234">
        <f>'3 YILLIK BİLANÇO RENKSİZ'!I36</f>
        <v>18420</v>
      </c>
    </row>
    <row r="32" spans="1:5" ht="14.25">
      <c r="A32" s="77" t="str">
        <f>'3 YILLIK % BİLANÇO RENKSİZ'!A39</f>
        <v>Ortak Alan Elektrik Giderleri ………………………….…</v>
      </c>
      <c r="B32" s="239">
        <f>'3 YILLIK BİLANÇO RENKSİZ'!D39</f>
        <v>50789.76</v>
      </c>
      <c r="C32" s="87"/>
      <c r="D32" s="77" t="str">
        <f>'3 YILLIK BİLANÇO RENKSİZ'!F37</f>
        <v>İşyerleri Katılım Payları …………………………………</v>
      </c>
      <c r="E32" s="234">
        <f>'3 YILLIK BİLANÇO RENKSİZ'!I37</f>
        <v>900</v>
      </c>
    </row>
    <row r="33" spans="1:5" ht="14.25">
      <c r="A33" s="77" t="str">
        <f>'3 YILLIK % BİLANÇO RENKSİZ'!A40</f>
        <v>Doğalgaz Giderleri …………………………………………</v>
      </c>
      <c r="B33" s="239">
        <f>'3 YILLIK BİLANÇO RENKSİZ'!D40</f>
        <v>534786</v>
      </c>
      <c r="C33" s="87"/>
      <c r="D33" s="77" t="str">
        <f>'3 YILLIK BİLANÇO RENKSİZ'!F38</f>
        <v>Reklam Katılım Payları …………………………………</v>
      </c>
      <c r="E33" s="234">
        <f>'3 YILLIK BİLANÇO RENKSİZ'!I38</f>
        <v>2510</v>
      </c>
    </row>
    <row r="34" spans="1:5" ht="14.25">
      <c r="A34" s="77" t="str">
        <f>'3 YILLIK % BİLANÇO RENKSİZ'!A41</f>
        <v>Doğalgaz Okuma Giderleri ………………………………</v>
      </c>
      <c r="B34" s="239">
        <f>'3 YILLIK BİLANÇO RENKSİZ'!D41</f>
        <v>15018.27</v>
      </c>
      <c r="C34" s="87"/>
      <c r="D34" s="77" t="str">
        <f>'3 YILLIK BİLANÇO RENKSİZ'!F39</f>
        <v>Bilboard Kira Katılım Payı ………………………………</v>
      </c>
      <c r="E34" s="234">
        <f>'3 YILLIK BİLANÇO RENKSİZ'!I39</f>
        <v>4150</v>
      </c>
    </row>
    <row r="35" spans="1:5" ht="14.25">
      <c r="A35" s="77" t="str">
        <f>'3 YILLIK % BİLANÇO RENKSİZ'!A42</f>
        <v>Su Giderleri (Teknik,Yönetim,Personel,vs)………………</v>
      </c>
      <c r="B35" s="239">
        <f>'3 YILLIK BİLANÇO RENKSİZ'!D42</f>
        <v>5785</v>
      </c>
      <c r="C35" s="87"/>
      <c r="D35" s="77" t="str">
        <f>'3 YILLIK BİLANÇO RENKSİZ'!F40</f>
        <v>Tenis Sahası Katılım Payları ……………………………</v>
      </c>
      <c r="E35" s="234">
        <f>'3 YILLIK BİLANÇO RENKSİZ'!I40</f>
        <v>2920</v>
      </c>
    </row>
    <row r="36" spans="1:5" ht="14.25">
      <c r="A36" s="77" t="str">
        <f>'3 YILLIK % BİLANÇO RENKSİZ'!A43</f>
        <v>Bahçe Giderleri ………………………………………..…</v>
      </c>
      <c r="B36" s="239">
        <f>'3 YILLIK BİLANÇO RENKSİZ'!D43</f>
        <v>33786.96</v>
      </c>
      <c r="C36" s="87"/>
      <c r="D36" s="77" t="str">
        <f>'3 YILLIK BİLANÇO RENKSİZ'!F41</f>
        <v>Deprem Evi Katılım Payı …………………………………</v>
      </c>
      <c r="E36" s="234">
        <f>'3 YILLIK BİLANÇO RENKSİZ'!I41</f>
        <v>156696</v>
      </c>
    </row>
    <row r="37" spans="1:5" ht="14.25">
      <c r="A37" s="77" t="str">
        <f>'3 YILLIK % BİLANÇO RENKSİZ'!A44</f>
        <v>Telefon+Fax+ADSL Giderleri …………………………..</v>
      </c>
      <c r="B37" s="239">
        <f>'3 YILLIK BİLANÇO RENKSİZ'!D44</f>
        <v>3401.5</v>
      </c>
      <c r="C37" s="87"/>
      <c r="D37" s="77" t="str">
        <f>'3 YILLIK BİLANÇO RENKSİZ'!F42</f>
        <v>Deprem Evi Maç Katılım Payı……………………………</v>
      </c>
      <c r="E37" s="234">
        <f>'3 YILLIK BİLANÇO RENKSİZ'!I42</f>
        <v>190</v>
      </c>
    </row>
    <row r="38" spans="1:5" ht="14.25">
      <c r="A38" s="77" t="str">
        <f>'3 YILLIK % BİLANÇO RENKSİZ'!A45</f>
        <v>İlaçlama Giderleri ……………………………………..…</v>
      </c>
      <c r="B38" s="239">
        <f>'3 YILLIK BİLANÇO RENKSİZ'!D45</f>
        <v>4932.4</v>
      </c>
      <c r="C38" s="87"/>
      <c r="D38" s="77" t="str">
        <f>'3 YILLIK BİLANÇO RENKSİZ'!F43</f>
        <v>Gecikme Tazminatı Tahsilatları …………………………</v>
      </c>
      <c r="E38" s="234">
        <f>'3 YILLIK BİLANÇO RENKSİZ'!I43</f>
        <v>8424.6</v>
      </c>
    </row>
    <row r="39" spans="1:5" ht="14.25">
      <c r="A39" s="77" t="str">
        <f>'3 YILLIK % BİLANÇO RENKSİZ'!A46</f>
        <v>Ortak Alan Sigorta Giderleri…………………………...…</v>
      </c>
      <c r="B39" s="239">
        <f>'3 YILLIK BİLANÇO RENKSİZ'!D46</f>
        <v>17009.51</v>
      </c>
      <c r="C39" s="87"/>
      <c r="D39" s="77" t="str">
        <f>'3 YILLIK BİLANÇO RENKSİZ'!F44</f>
        <v>Banka Fon Gelirleri ………………………………………</v>
      </c>
      <c r="E39" s="234">
        <f>'3 YILLIK BİLANÇO RENKSİZ'!I44</f>
        <v>12455.93</v>
      </c>
    </row>
    <row r="40" spans="1:5" ht="14.25">
      <c r="A40" s="77" t="str">
        <f>'3 YILLIK % BİLANÇO RENKSİZ'!A47</f>
        <v>Büro Kırtasiye,Bilgisayar Tamir Bakım …………………</v>
      </c>
      <c r="B40" s="239">
        <f>'3 YILLIK BİLANÇO RENKSİZ'!D47</f>
        <v>10667.56</v>
      </c>
      <c r="C40" s="87"/>
      <c r="D40" s="77" t="str">
        <f>'3 YILLIK BİLANÇO RENKSİZ'!F45</f>
        <v>Kredi Kartı Komisyon Tahsilatları ………………………</v>
      </c>
      <c r="E40" s="234">
        <f>'3 YILLIK BİLANÇO RENKSİZ'!I45</f>
        <v>1312.68</v>
      </c>
    </row>
    <row r="41" spans="1:5" ht="14.25">
      <c r="A41" s="77" t="str">
        <f>'3 YILLIK % BİLANÇO RENKSİZ'!A48</f>
        <v>Yönetim-Posta Nakliye,Yol  Giderleri …………………..</v>
      </c>
      <c r="B41" s="239">
        <f>'3 YILLIK BİLANÇO RENKSİZ'!D48</f>
        <v>7954.75</v>
      </c>
      <c r="C41" s="87"/>
      <c r="D41" s="77" t="str">
        <f>'3 YILLIK BİLANÇO RENKSİZ'!F46</f>
        <v>76 Parsel Katılım Payı……………………………………</v>
      </c>
      <c r="E41" s="234">
        <f>'3 YILLIK BİLANÇO RENKSİZ'!I46</f>
        <v>12105.55</v>
      </c>
    </row>
    <row r="42" spans="1:5" ht="14.25">
      <c r="A42" s="77" t="str">
        <f>'3 YILLIK % BİLANÇO RENKSİZ'!A49</f>
        <v>Deprem Evi  Malzm. ve Personel Gid……………………</v>
      </c>
      <c r="B42" s="239">
        <f>'3 YILLIK BİLANÇO RENKSİZ'!D49</f>
        <v>162672.82</v>
      </c>
      <c r="C42" s="88"/>
      <c r="D42" s="77" t="str">
        <f>'3 YILLIK BİLANÇO RENKSİZ'!F47</f>
        <v>76 Parsel 4.Otopark Kira Katılım Payı…………………</v>
      </c>
      <c r="E42" s="234">
        <f>'3 YILLIK BİLANÇO RENKSİZ'!I47</f>
        <v>1368</v>
      </c>
    </row>
    <row r="43" spans="1:5" ht="14.25">
      <c r="A43" s="77" t="str">
        <f>'3 YILLIK % BİLANÇO RENKSİZ'!A50</f>
        <v>Deprem Evi Digitürk Gideri ………………………………</v>
      </c>
      <c r="B43" s="239">
        <f>'3 YILLIK BİLANÇO RENKSİZ'!D50</f>
        <v>480</v>
      </c>
      <c r="C43" s="88"/>
      <c r="D43" s="77" t="str">
        <f>'3 YILLIK BİLANÇO RENKSİZ'!F49</f>
        <v>Sigorta Hasar ve Diğer Çeşitli Katılım Payları …………</v>
      </c>
      <c r="E43" s="234">
        <f>'3 YILLIK BİLANÇO RENKSİZ'!I49</f>
        <v>19608.94</v>
      </c>
    </row>
    <row r="44" spans="1:5" ht="14.25">
      <c r="A44" s="77" t="str">
        <f>'3 YILLIK % BİLANÇO RENKSİZ'!A51</f>
        <v>Avukatlık ve Dava İcra Giderleri …………………………</v>
      </c>
      <c r="B44" s="239">
        <f>'3 YILLIK BİLANÇO RENKSİZ'!D51</f>
        <v>23720</v>
      </c>
      <c r="C44" s="88"/>
      <c r="D44" s="77" t="str">
        <f>'3 YILLIK BİLANÇO RENKSİZ'!F50</f>
        <v>Halı Saha Maç Katılım Payı………………………………</v>
      </c>
      <c r="E44" s="234">
        <f>'3 YILLIK BİLANÇO RENKSİZ'!I50</f>
        <v>2700</v>
      </c>
    </row>
    <row r="45" spans="1:5" ht="14.25">
      <c r="A45" s="77" t="str">
        <f>'3 YILLIK % BİLANÇO RENKSİZ'!A52</f>
        <v>Banka Masraf Giderleri ……………………………………</v>
      </c>
      <c r="B45" s="244">
        <f>'3 YILLIK BİLANÇO RENKSİZ'!D52</f>
        <v>2076.42</v>
      </c>
      <c r="C45" s="88"/>
      <c r="D45" s="77" t="str">
        <f>'3 YILLIK BİLANÇO RENKSİZ'!F51</f>
        <v>Denizbank Bankamatik Kira Bedeli………………………</v>
      </c>
      <c r="E45" s="234">
        <f>'3 YILLIK BİLANÇO RENKSİZ'!I51</f>
        <v>14023.16</v>
      </c>
    </row>
    <row r="46" spans="1:5" ht="14.25">
      <c r="A46" s="77"/>
      <c r="B46" s="240"/>
      <c r="C46" s="88"/>
      <c r="D46" s="77"/>
      <c r="E46" s="234"/>
    </row>
    <row r="47" spans="1:5" ht="15" thickBot="1">
      <c r="A47" s="77"/>
      <c r="B47" s="240"/>
      <c r="C47" s="88"/>
      <c r="D47" s="77"/>
      <c r="E47" s="234"/>
    </row>
    <row r="48" spans="1:5" ht="15" thickBot="1">
      <c r="A48" s="76" t="str">
        <f>'3 YILLIK % BİLANÇO RENKSİZ'!A53</f>
        <v>GİDERLER </v>
      </c>
      <c r="B48" s="241">
        <f>'3 YILLIK BİLANÇO RENKSİZ'!D53</f>
        <v>2964052.4899999993</v>
      </c>
      <c r="C48" s="88"/>
      <c r="D48" s="76" t="str">
        <f>'3 YILLIK BİLANÇO RENKSİZ'!F53</f>
        <v>TAHSİLATLAR (GELİRLER)</v>
      </c>
      <c r="E48" s="236">
        <f>'3 YILLIK BİLANÇO RENKSİZ'!I53</f>
        <v>2954178.6600000006</v>
      </c>
    </row>
    <row r="49" spans="1:5" ht="15" thickBot="1">
      <c r="A49" s="84" t="str">
        <f>'3 YILLIK % BİLANÇO RENKSİZ'!A54</f>
        <v>GELİR GİDER FARKI ( + )</v>
      </c>
      <c r="B49" s="242">
        <f>'3 YILLIK BİLANÇO RENKSİZ'!D54</f>
        <v>0</v>
      </c>
      <c r="D49" s="84" t="str">
        <f>'3 YILLIK BİLANÇO RENKSİZ'!F54</f>
        <v>GELİR GİDER FARKI ( - )</v>
      </c>
      <c r="E49" s="236">
        <f>'3 YILLIK BİLANÇO RENKSİZ'!I54</f>
        <v>-243272.52999999886</v>
      </c>
    </row>
  </sheetData>
  <sheetProtection/>
  <mergeCells count="4">
    <mergeCell ref="A2:E2"/>
    <mergeCell ref="A3:E3"/>
    <mergeCell ref="G3:M3"/>
    <mergeCell ref="F18:F20"/>
  </mergeCells>
  <printOptions/>
  <pageMargins left="1.96" right="0.15748031496062992" top="0.11811023622047245" bottom="0.1968503937007874" header="0.11811023622047245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7">
      <selection activeCell="E19" sqref="E19"/>
    </sheetView>
  </sheetViews>
  <sheetFormatPr defaultColWidth="9.140625" defaultRowHeight="12.75"/>
  <cols>
    <col min="1" max="1" width="47.7109375" style="1" customWidth="1"/>
    <col min="2" max="2" width="20.7109375" style="1" customWidth="1"/>
    <col min="3" max="3" width="0.85546875" style="47" customWidth="1"/>
    <col min="4" max="4" width="47.7109375" style="1" customWidth="1"/>
    <col min="5" max="5" width="20.7109375" style="1" customWidth="1"/>
    <col min="6" max="6" width="10.140625" style="1" bestFit="1" customWidth="1"/>
    <col min="7" max="16384" width="9.140625" style="1" customWidth="1"/>
  </cols>
  <sheetData>
    <row r="1" spans="1:5" ht="15.75" thickBot="1">
      <c r="A1" s="90"/>
      <c r="B1" s="90"/>
      <c r="C1" s="90"/>
      <c r="D1" s="90"/>
      <c r="E1" s="91" t="s">
        <v>18</v>
      </c>
    </row>
    <row r="2" spans="1:5" ht="16.5" thickBot="1">
      <c r="A2" s="269" t="s">
        <v>12</v>
      </c>
      <c r="B2" s="270"/>
      <c r="C2" s="270"/>
      <c r="D2" s="270"/>
      <c r="E2" s="271"/>
    </row>
    <row r="3" spans="1:13" ht="16.5" thickBot="1">
      <c r="A3" s="272" t="s">
        <v>143</v>
      </c>
      <c r="B3" s="273"/>
      <c r="C3" s="273"/>
      <c r="D3" s="273"/>
      <c r="E3" s="274"/>
      <c r="G3" s="253"/>
      <c r="H3" s="253"/>
      <c r="I3" s="253"/>
      <c r="J3" s="253"/>
      <c r="K3" s="253"/>
      <c r="L3" s="253"/>
      <c r="M3" s="253"/>
    </row>
    <row r="4" spans="1:5" ht="13.5" customHeight="1">
      <c r="A4" s="108" t="str">
        <f>'3 YILLIK % BİLANÇO RENKSİZ'!A5</f>
        <v>KASA </v>
      </c>
      <c r="B4" s="99">
        <f>'3 YILLIK BİLANÇO RENKSİZ'!D5</f>
        <v>286.3</v>
      </c>
      <c r="C4" s="109"/>
      <c r="D4" s="108" t="str">
        <f>'3 YILLIK BİLANÇO RENKSİZ'!F7</f>
        <v>TİCARİ BORÇLAR </v>
      </c>
      <c r="E4" s="104">
        <f>'3 YILLIK BİLANÇO RENKSİZ'!I7</f>
        <v>121969.98</v>
      </c>
    </row>
    <row r="5" spans="1:5" ht="13.5" customHeight="1">
      <c r="A5" s="108" t="str">
        <f>'3 YILLIK % BİLANÇO RENKSİZ'!A6</f>
        <v>BANKALAR </v>
      </c>
      <c r="B5" s="100">
        <f>'3 YILLIK BİLANÇO RENKSİZ'!D6</f>
        <v>72.49</v>
      </c>
      <c r="C5" s="109"/>
      <c r="D5" s="243" t="str">
        <f>'3 YILLIK % BİLANÇO RENKSİZ'!H8</f>
        <v>Ayedaş Elektrik ……………………………………………</v>
      </c>
      <c r="E5" s="104">
        <f>'3 YILLIK % BİLANÇO RENKSİZ'!M8</f>
        <v>0</v>
      </c>
    </row>
    <row r="6" spans="1:5" ht="13.5" customHeight="1">
      <c r="A6" s="108" t="str">
        <f>'3 YILLIK % BİLANÇO RENKSİZ'!A7</f>
        <v>REPO - FON - POS </v>
      </c>
      <c r="B6" s="101">
        <f>'3 YILLIK BİLANÇO RENKSİZ'!D7</f>
        <v>206680.13</v>
      </c>
      <c r="C6" s="109"/>
      <c r="D6" s="243" t="str">
        <f>'3 YILLIK % BİLANÇO RENKSİZ'!H9</f>
        <v>Omak Asansör Ltd.Şti.……………………………………</v>
      </c>
      <c r="E6" s="104">
        <f>'3 YILLIK % BİLANÇO RENKSİZ'!M9</f>
        <v>3904.81</v>
      </c>
    </row>
    <row r="7" spans="1:5" ht="13.5" customHeight="1">
      <c r="A7" s="110" t="str">
        <f>'3 YILLIK % BİLANÇO RENKSİZ'!A8</f>
        <v>Akbank Pos………………………………………………</v>
      </c>
      <c r="B7" s="102">
        <f>'3 YILLIK BİLANÇO RENKSİZ'!D8</f>
        <v>45680.13</v>
      </c>
      <c r="C7" s="109"/>
      <c r="D7" s="243" t="str">
        <f>'3 YILLIK % BİLANÇO RENKSİZ'!H10</f>
        <v>Ortak Alan Sigorta ………………………………………</v>
      </c>
      <c r="E7" s="104">
        <f>'3 YILLIK % BİLANÇO RENKSİZ'!M10</f>
        <v>7404.81</v>
      </c>
    </row>
    <row r="8" spans="1:5" ht="13.5" customHeight="1">
      <c r="A8" s="110" t="str">
        <f>'3 YILLIK % BİLANÇO RENKSİZ'!A9</f>
        <v>Akbank Kıdem Tazminatı Fon Hesabı …………………</v>
      </c>
      <c r="B8" s="102">
        <f>'3 YILLIK BİLANÇO RENKSİZ'!D9</f>
        <v>161000</v>
      </c>
      <c r="C8" s="109"/>
      <c r="D8" s="243" t="str">
        <f>'3 YILLIK % BİLANÇO RENKSİZ'!H11</f>
        <v>İgdaş A.Ş…………………………………………</v>
      </c>
      <c r="E8" s="104">
        <f>'3 YILLIK % BİLANÇO RENKSİZ'!M11</f>
        <v>72261</v>
      </c>
    </row>
    <row r="9" spans="1:5" ht="13.5" customHeight="1">
      <c r="A9" s="108" t="str">
        <f>'3 YILLIK % BİLANÇO RENKSİZ'!A11</f>
        <v>ALACAKLAR </v>
      </c>
      <c r="B9" s="101">
        <f>'3 YILLIK BİLANÇO RENKSİZ'!D11</f>
        <v>146536.91</v>
      </c>
      <c r="C9" s="109"/>
      <c r="D9" s="243" t="str">
        <f>'3 YILLIK % BİLANÇO RENKSİZ'!H12</f>
        <v>Diğer Muhtelif Satıcılar…………………………………</v>
      </c>
      <c r="E9" s="104">
        <f>'3 YILLIK % BİLANÇO RENKSİZ'!M12</f>
        <v>16912.99</v>
      </c>
    </row>
    <row r="10" spans="1:5" ht="13.5" customHeight="1">
      <c r="A10" s="110" t="str">
        <f>'3 YILLIK % BİLANÇO RENKSİZ'!A12</f>
        <v>Dairelerden Alacaklar …………………………………</v>
      </c>
      <c r="B10" s="102">
        <f>'3 YILLIK BİLANÇO RENKSİZ'!D12</f>
        <v>4936.91</v>
      </c>
      <c r="C10" s="109"/>
      <c r="D10" s="110" t="str">
        <f>'3 YILLIK BİLANÇO RENKSİZ'!F14</f>
        <v>ALINAN DEPOZİTO VE TEMİNATLAR </v>
      </c>
      <c r="E10" s="105">
        <f>'3 YILLIK BİLANÇO RENKSİZ'!I14</f>
        <v>10786.38</v>
      </c>
    </row>
    <row r="11" spans="1:5" ht="13.5" customHeight="1">
      <c r="A11" s="108" t="str">
        <f>'3 YILLIK % BİLANÇO RENKSİZ'!A16</f>
        <v>GİDERLER </v>
      </c>
      <c r="B11" s="101">
        <f>'3 YILLIK BİLANÇO RENKSİZ'!D16</f>
        <v>2610476.659999999</v>
      </c>
      <c r="C11" s="109"/>
      <c r="D11" s="110" t="str">
        <f>'3 YILLIK BİLANÇO RENKSİZ'!F15</f>
        <v>Büfe Depoziti ……………………………………………</v>
      </c>
      <c r="E11" s="105">
        <f>'3 YILLIK BİLANÇO RENKSİZ'!I15</f>
        <v>821.5</v>
      </c>
    </row>
    <row r="12" spans="1:5" ht="13.5" customHeight="1">
      <c r="A12" s="110" t="str">
        <f>'3 YILLIK % BİLANÇO RENKSİZ'!A17</f>
        <v>Blok Merd.-Asansör Elekt.ve Asansör Bak.Onar.Gid….</v>
      </c>
      <c r="B12" s="102">
        <f>'3 YILLIK BİLANÇO RENKSİZ'!D17</f>
        <v>120604.01</v>
      </c>
      <c r="C12" s="109"/>
      <c r="D12" s="110" t="str">
        <f>'3 YILLIK BİLANÇO RENKSİZ'!F16</f>
        <v>Ogs ve 3.Kapı Depozitoları ……………………………</v>
      </c>
      <c r="E12" s="105">
        <f>'3 YILLIK BİLANÇO RENKSİZ'!I16</f>
        <v>9964.88</v>
      </c>
    </row>
    <row r="13" spans="1:5" ht="13.5" customHeight="1">
      <c r="A13" s="110" t="str">
        <f>'3 YILLIK % BİLANÇO RENKSİZ'!A18</f>
        <v>Personel Giderleri …………………………………………</v>
      </c>
      <c r="B13" s="102">
        <f>'3 YILLIK BİLANÇO RENKSİZ'!D18</f>
        <v>1365790.13</v>
      </c>
      <c r="C13" s="109"/>
      <c r="D13" s="108" t="str">
        <f>'3 YILLIK BİLANÇO RENKSİZ'!F17</f>
        <v>FONLAR </v>
      </c>
      <c r="E13" s="106">
        <f>'3 YILLIK BİLANÇO RENKSİZ'!I17</f>
        <v>263743.7</v>
      </c>
    </row>
    <row r="14" spans="1:5" ht="13.5" customHeight="1">
      <c r="A14" s="110" t="str">
        <f>'3 YILLIK % BİLANÇO RENKSİZ'!A19</f>
        <v>Kıdem Tazminatı Fonu ………...…………………………</v>
      </c>
      <c r="B14" s="102">
        <f>'3 YILLIK BİLANÇO RENKSİZ'!D19</f>
        <v>81125</v>
      </c>
      <c r="C14" s="109"/>
      <c r="D14" s="110" t="str">
        <f>'3 YILLIK BİLANÇO RENKSİZ'!F18</f>
        <v>Kıdem Tazminatı Fonu …………………………………</v>
      </c>
      <c r="E14" s="105">
        <f>'3 YILLIK BİLANÇO RENKSİZ'!I18</f>
        <v>263743.7</v>
      </c>
    </row>
    <row r="15" spans="1:5" ht="13.5" customHeight="1">
      <c r="A15" s="110" t="str">
        <f>'3 YILLIK % BİLANÇO RENKSİZ'!A20</f>
        <v>Su Arıtma ve Su Deposu Temizleme Giderleri ………</v>
      </c>
      <c r="B15" s="102">
        <f>'3 YILLIK BİLANÇO RENKSİZ'!D20</f>
        <v>3621.79</v>
      </c>
      <c r="C15" s="109"/>
      <c r="D15" s="108" t="str">
        <f>'3 YILLIK BİLANÇO RENKSİZ'!F19</f>
        <v>ÖDENECEK VERGİ VE DİĞER YÜKÜMLÜLÜKLER</v>
      </c>
      <c r="E15" s="106">
        <f>'3 YILLIK BİLANÇO RENKSİZ'!I19</f>
        <v>43937.56</v>
      </c>
    </row>
    <row r="16" spans="1:5" ht="13.5" customHeight="1">
      <c r="A16" s="110" t="str">
        <f>'3 YILLIK % BİLANÇO RENKSİZ'!A21</f>
        <v>4.Otopark Kira Giderleri………...……………...…………</v>
      </c>
      <c r="B16" s="102">
        <f>'3 YILLIK BİLANÇO RENKSİZ'!D21</f>
        <v>11700</v>
      </c>
      <c r="C16" s="109"/>
      <c r="D16" s="110" t="str">
        <f>'3 YILLIK BİLANÇO RENKSİZ'!F20</f>
        <v>S.S.K. + Gelir Vergisi +Damga Verg……………….…</v>
      </c>
      <c r="E16" s="105">
        <f>'3 YILLIK BİLANÇO RENKSİZ'!I20</f>
        <v>43937.56</v>
      </c>
    </row>
    <row r="17" spans="1:5" ht="13.5" customHeight="1">
      <c r="A17" s="110" t="str">
        <f>'3 YILLIK % BİLANÇO RENKSİZ'!A22</f>
        <v>Bahçe Piknik Masası+Bank.+Şemsiye+Kam.Gid..</v>
      </c>
      <c r="B17" s="102">
        <f>'3 YILLIK BİLANÇO RENKSİZ'!D22</f>
        <v>3800.66</v>
      </c>
      <c r="C17" s="109"/>
      <c r="D17" s="108" t="str">
        <f>'3 YILLIK BİLANÇO RENKSİZ'!F21</f>
        <v>GELİR TAHAKKUKULARI </v>
      </c>
      <c r="E17" s="106">
        <f>'3 YILLIK BİLANÇO RENKSİZ'!I21</f>
        <v>4936.910000000001</v>
      </c>
    </row>
    <row r="18" spans="1:6" ht="13.5" customHeight="1">
      <c r="A18" s="110" t="str">
        <f>'3 YILLIK % BİLANÇO RENKSİZ'!A23</f>
        <v>4.Otopark Wc Yenileme Giderleri………………………</v>
      </c>
      <c r="B18" s="102">
        <f>'3 YILLIK BİLANÇO RENKSİZ'!D23</f>
        <v>2248.16</v>
      </c>
      <c r="C18" s="109"/>
      <c r="D18" s="110" t="str">
        <f>'3 YILLIK BİLANÇO RENKSİZ'!F22</f>
        <v>Aidat Tahakkukları ………………………………………</v>
      </c>
      <c r="E18" s="105">
        <f>'3 YILLIK BİLANÇO RENKSİZ'!I23</f>
        <v>4667.56</v>
      </c>
      <c r="F18" s="254" t="s">
        <v>0</v>
      </c>
    </row>
    <row r="19" spans="1:6" ht="13.5" customHeight="1">
      <c r="A19" s="110" t="str">
        <f>'3 YILLIK % BİLANÇO RENKSİZ'!A24</f>
        <v>Kamera Giderleri………………….………………………</v>
      </c>
      <c r="B19" s="102">
        <f>'3 YILLIK BİLANÇO RENKSİZ'!D24</f>
        <v>12649.13</v>
      </c>
      <c r="C19" s="109"/>
      <c r="D19" s="110" t="str">
        <f>'3 YILLIK BİLANÇO RENKSİZ'!F24</f>
        <v>Otop.Kat.Payı ……………………………………………</v>
      </c>
      <c r="E19" s="105">
        <f>'3 YILLIK BİLANÇO RENKSİZ'!I24</f>
        <v>199.35</v>
      </c>
      <c r="F19" s="254"/>
    </row>
    <row r="20" spans="1:6" ht="13.5" customHeight="1">
      <c r="A20" s="110" t="str">
        <f>'3 YILLIK % BİLANÇO RENKSİZ'!A25</f>
        <v>Güvenlik Mobu Giderleri ……………………………...…</v>
      </c>
      <c r="B20" s="102">
        <f>'3 YILLIK BİLANÇO RENKSİZ'!D25</f>
        <v>5329.05</v>
      </c>
      <c r="C20" s="109"/>
      <c r="D20" s="110" t="str">
        <f>'3 YILLIK BİLANÇO RENKSİZ'!F25</f>
        <v>Tenis Katılım Payı ………………………………………</v>
      </c>
      <c r="E20" s="105">
        <f>'3 YILLIK BİLANÇO RENKSİZ'!I25</f>
        <v>70</v>
      </c>
      <c r="F20" s="254"/>
    </row>
    <row r="21" spans="1:6" ht="13.5" customHeight="1">
      <c r="A21" s="110" t="str">
        <f>'3 YILLIK % BİLANÇO RENKSİZ'!A26</f>
        <v>Kızılçam Blok Pilates ve Yoga Odası Giderleri ………..</v>
      </c>
      <c r="B21" s="102">
        <f>'3 YILLIK BİLANÇO RENKSİZ'!D26</f>
        <v>5313.55</v>
      </c>
      <c r="C21" s="109"/>
      <c r="D21" s="110" t="str">
        <f>'3 YILLIK BİLANÇO RENKSİZ'!F26</f>
        <v>Gecikme Tazminatı Tahakkukları ………………………</v>
      </c>
      <c r="E21" s="105">
        <f>'3 YILLIK BİLANÇO RENKSİZ'!I26</f>
        <v>0</v>
      </c>
      <c r="F21" s="3" t="s">
        <v>0</v>
      </c>
    </row>
    <row r="22" spans="1:6" ht="13.5" customHeight="1">
      <c r="A22" s="110" t="str">
        <f>'3 YILLIK % BİLANÇO RENKSİZ'!A27</f>
        <v>Sarıçam Blok Hobi+Kütüphane+Sinema Odası Gid..…</v>
      </c>
      <c r="B22" s="102">
        <f>'3 YILLIK BİLANÇO RENKSİZ'!D27</f>
        <v>3424.32</v>
      </c>
      <c r="C22" s="109"/>
      <c r="D22" s="110" t="str">
        <f>'3 YILLIK BİLANÇO RENKSİZ'!F28</f>
        <v>Deprem Evi Katılım Payı Tahakkukları …………………</v>
      </c>
      <c r="E22" s="105">
        <f>'3 YILLIK BİLANÇO RENKSİZ'!I28</f>
        <v>0</v>
      </c>
      <c r="F22" s="3"/>
    </row>
    <row r="23" spans="1:6" ht="13.5" customHeight="1">
      <c r="A23" s="110" t="str">
        <f>'3 YILLIK % BİLANÇO RENKSİZ'!A28</f>
        <v>Demirbaş Malzeme Alımı  Giderleri ……………………</v>
      </c>
      <c r="B23" s="102">
        <f>'3 YILLIK BİLANÇO RENKSİZ'!D28</f>
        <v>15642.28</v>
      </c>
      <c r="C23" s="109"/>
      <c r="D23" s="110" t="str">
        <f>'3 YILLIK BİLANÇO RENKSİZ'!F30</f>
        <v>Gelecek Aylara Ait Peşin Ödenen Daire Avansları  ……</v>
      </c>
      <c r="E23" s="105">
        <f>'3 YILLIK BİLANÇO RENKSİZ'!I30</f>
        <v>0</v>
      </c>
      <c r="F23" s="3" t="s">
        <v>0</v>
      </c>
    </row>
    <row r="24" spans="1:6" ht="13.5" customHeight="1">
      <c r="A24" s="110" t="str">
        <f>'3 YILLIK % BİLANÇO RENKSİZ'!A29</f>
        <v>Bahçe Sulama Pompaları ve Basınç Tankı Gid. ………</v>
      </c>
      <c r="B24" s="102">
        <f>'3 YILLIK BİLANÇO RENKSİZ'!D29</f>
        <v>2767.18</v>
      </c>
      <c r="C24" s="109"/>
      <c r="D24" s="108" t="str">
        <f>'3 YILLIK BİLANÇO RENKSİZ'!F31</f>
        <v>TAHSİLATLAR</v>
      </c>
      <c r="E24" s="106">
        <f>'3 YILLIK BİLANÇO RENKSİZ'!I31</f>
        <v>2367204.1300000004</v>
      </c>
      <c r="F24" s="3" t="s">
        <v>0</v>
      </c>
    </row>
    <row r="25" spans="1:6" ht="13.5" customHeight="1">
      <c r="A25" s="110" t="str">
        <f>'3 YILLIK % BİLANÇO RENKSİZ'!A30</f>
        <v>Çocuk Bahçesi Büyütme ve Bakım Çalışm.Gid.……</v>
      </c>
      <c r="B25" s="102">
        <f>'3 YILLIK BİLANÇO RENKSİZ'!D30</f>
        <v>3179.78</v>
      </c>
      <c r="C25" s="109"/>
      <c r="D25" s="110" t="str">
        <f>'3 YILLIK BİLANÇO RENKSİZ'!F32</f>
        <v>Avans Aidat Tahsilatları …………………………………</v>
      </c>
      <c r="E25" s="105">
        <f>'3 YILLIK BİLANÇO RENKSİZ'!I32</f>
        <v>2044265.84</v>
      </c>
      <c r="F25" s="3"/>
    </row>
    <row r="26" spans="1:6" ht="13.5" customHeight="1">
      <c r="A26" s="110" t="str">
        <f>'3 YILLIK % BİLANÇO RENKSİZ'!A33</f>
        <v>Barıyer Bakım Onarım  Giderleri ………………………</v>
      </c>
      <c r="B26" s="102">
        <f>'3 YILLIK BİLANÇO RENKSİZ'!D33</f>
        <v>13771.11</v>
      </c>
      <c r="C26" s="109"/>
      <c r="D26" s="110" t="str">
        <f>'3 YILLIK BİLANÇO RENKSİZ'!F33</f>
        <v>Kesin Hesap Tahsilatları ………………………………</v>
      </c>
      <c r="E26" s="105">
        <f>'3 YILLIK BİLANÇO RENKSİZ'!I33</f>
        <v>5040.36</v>
      </c>
      <c r="F26" s="3"/>
    </row>
    <row r="27" spans="1:6" ht="13.5" customHeight="1">
      <c r="A27" s="110" t="str">
        <f>'3 YILLIK % BİLANÇO RENKSİZ'!A34</f>
        <v>Bahçe Düzenleme VE Demirbaş Giderleri ……………</v>
      </c>
      <c r="B27" s="102">
        <f>'3 YILLIK BİLANÇO RENKSİZ'!D34</f>
        <v>4672</v>
      </c>
      <c r="C27" s="109"/>
      <c r="D27" s="110" t="str">
        <f>'3 YILLIK BİLANÇO RENKSİZ'!F34</f>
        <v>2.Araç Otopark ve Mis.Araç Katılım Payı …………</v>
      </c>
      <c r="E27" s="105">
        <f>'3 YILLIK BİLANÇO RENKSİZ'!I34</f>
        <v>53133.07</v>
      </c>
      <c r="F27" s="3" t="s">
        <v>0</v>
      </c>
    </row>
    <row r="28" spans="1:6" ht="13.5" customHeight="1">
      <c r="A28" s="110" t="str">
        <f>'3 YILLIK % BİLANÇO RENKSİZ'!A35</f>
        <v>Kapalı Otopark Elektrik ve Bakım Onarım Giderleri ……</v>
      </c>
      <c r="B28" s="102">
        <f>'3 YILLIK BİLANÇO RENKSİZ'!D35</f>
        <v>16008.85</v>
      </c>
      <c r="C28" s="109"/>
      <c r="D28" s="110" t="str">
        <f>'3 YILLIK BİLANÇO RENKSİZ'!F35</f>
        <v>Asansör Kullandırma Tahsilatları ………………………</v>
      </c>
      <c r="E28" s="105">
        <f>'3 YILLIK BİLANÇO RENKSİZ'!I35</f>
        <v>6980</v>
      </c>
      <c r="F28" s="3" t="s">
        <v>0</v>
      </c>
    </row>
    <row r="29" spans="1:6" ht="13.5" customHeight="1">
      <c r="A29" s="110" t="str">
        <f>'3 YILLIK % BİLANÇO RENKSİZ'!A36</f>
        <v>Sigorta Hasar Giderleri …………………………………</v>
      </c>
      <c r="B29" s="102">
        <f>'3 YILLIK BİLANÇO RENKSİZ'!D36</f>
        <v>10697.5</v>
      </c>
      <c r="C29" s="109"/>
      <c r="D29" s="110" t="str">
        <f>'3 YILLIK BİLANÇO RENKSİZ'!F36</f>
        <v>Kira Katılım Payları ………………………………………</v>
      </c>
      <c r="E29" s="105">
        <f>'3 YILLIK BİLANÇO RENKSİZ'!I36</f>
        <v>18420</v>
      </c>
      <c r="F29" s="3" t="s">
        <v>0</v>
      </c>
    </row>
    <row r="30" spans="1:5" ht="13.5" customHeight="1">
      <c r="A30" s="110" t="str">
        <f>'3 YILLIK % BİLANÇO RENKSİZ'!A37</f>
        <v>Bakım Onarım Giderleri …………………………………</v>
      </c>
      <c r="B30" s="102">
        <f>'3 YILLIK BİLANÇO RENKSİZ'!D37</f>
        <v>42949.93</v>
      </c>
      <c r="C30" s="111"/>
      <c r="D30" s="110" t="str">
        <f>'3 YILLIK BİLANÇO RENKSİZ'!F37</f>
        <v>İşyerleri Katılım Payları …………………………………</v>
      </c>
      <c r="E30" s="105">
        <f>'3 YILLIK BİLANÇO RENKSİZ'!I37</f>
        <v>900</v>
      </c>
    </row>
    <row r="31" spans="1:5" ht="13.5" customHeight="1">
      <c r="A31" s="110" t="str">
        <f>'3 YILLIK % BİLANÇO RENKSİZ'!A38</f>
        <v>Temizlik Giderleri …………………………………………</v>
      </c>
      <c r="B31" s="102">
        <f>'3 YILLIK BİLANÇO RENKSİZ'!D38</f>
        <v>12101.28</v>
      </c>
      <c r="C31" s="111"/>
      <c r="D31" s="110" t="str">
        <f>'3 YILLIK BİLANÇO RENKSİZ'!F38</f>
        <v>Reklam Katılım Payları …………………………………</v>
      </c>
      <c r="E31" s="105">
        <f>'3 YILLIK BİLANÇO RENKSİZ'!I38</f>
        <v>2510</v>
      </c>
    </row>
    <row r="32" spans="1:5" ht="13.5" customHeight="1">
      <c r="A32" s="110" t="str">
        <f>'3 YILLIK % BİLANÇO RENKSİZ'!A39</f>
        <v>Ortak Alan Elektrik Giderleri ………………………….…</v>
      </c>
      <c r="B32" s="102">
        <f>'3 YILLIK BİLANÇO RENKSİZ'!D39</f>
        <v>50789.76</v>
      </c>
      <c r="C32" s="111"/>
      <c r="D32" s="110" t="str">
        <f>'3 YILLIK BİLANÇO RENKSİZ'!F39</f>
        <v>Bilboard Kira Katılım Payı ………………………………</v>
      </c>
      <c r="E32" s="105">
        <f>'3 YILLIK BİLANÇO RENKSİZ'!I39</f>
        <v>4150</v>
      </c>
    </row>
    <row r="33" spans="1:5" ht="13.5" customHeight="1">
      <c r="A33" s="110" t="str">
        <f>'3 YILLIK % BİLANÇO RENKSİZ'!A40</f>
        <v>Doğalgaz Giderleri …………………………………………</v>
      </c>
      <c r="B33" s="102">
        <f>'3 YILLIK BİLANÇO RENKSİZ'!D40</f>
        <v>534786</v>
      </c>
      <c r="C33" s="111"/>
      <c r="D33" s="110" t="str">
        <f>'3 YILLIK BİLANÇO RENKSİZ'!F40</f>
        <v>Tenis Sahası Katılım Payları ……………………………</v>
      </c>
      <c r="E33" s="105">
        <f>'3 YILLIK BİLANÇO RENKSİZ'!I40</f>
        <v>2920</v>
      </c>
    </row>
    <row r="34" spans="1:5" ht="13.5" customHeight="1">
      <c r="A34" s="110" t="str">
        <f>'3 YILLIK % BİLANÇO RENKSİZ'!A41</f>
        <v>Doğalgaz Okuma Giderleri ………………………………</v>
      </c>
      <c r="B34" s="102">
        <f>'3 YILLIK BİLANÇO RENKSİZ'!D41</f>
        <v>15018.27</v>
      </c>
      <c r="C34" s="111"/>
      <c r="D34" s="110" t="str">
        <f>'3 YILLIK BİLANÇO RENKSİZ'!F41</f>
        <v>Deprem Evi Katılım Payı …………………………………</v>
      </c>
      <c r="E34" s="105">
        <f>'3 YILLIK BİLANÇO RENKSİZ'!I41</f>
        <v>156696</v>
      </c>
    </row>
    <row r="35" spans="1:5" ht="13.5" customHeight="1">
      <c r="A35" s="110" t="str">
        <f>'3 YILLIK % BİLANÇO RENKSİZ'!A42</f>
        <v>Su Giderleri (Teknik,Yönetim,Personel,vs)………………</v>
      </c>
      <c r="B35" s="102">
        <f>'3 YILLIK BİLANÇO RENKSİZ'!D42</f>
        <v>5785</v>
      </c>
      <c r="C35" s="111"/>
      <c r="D35" s="110" t="str">
        <f>'3 YILLIK BİLANÇO RENKSİZ'!F42</f>
        <v>Deprem Evi Maç Katılım Payı……………………………</v>
      </c>
      <c r="E35" s="105">
        <f>'3 YILLIK BİLANÇO RENKSİZ'!I42</f>
        <v>190</v>
      </c>
    </row>
    <row r="36" spans="1:5" ht="13.5" customHeight="1">
      <c r="A36" s="110" t="str">
        <f>'3 YILLIK % BİLANÇO RENKSİZ'!A43</f>
        <v>Bahçe Giderleri ………………………………………..…</v>
      </c>
      <c r="B36" s="102">
        <f>'3 YILLIK BİLANÇO RENKSİZ'!D43</f>
        <v>33786.96</v>
      </c>
      <c r="C36" s="111"/>
      <c r="D36" s="110" t="str">
        <f>'3 YILLIK BİLANÇO RENKSİZ'!F43</f>
        <v>Gecikme Tazminatı Tahsilatları …………………………</v>
      </c>
      <c r="E36" s="105">
        <f>'3 YILLIK BİLANÇO RENKSİZ'!I43</f>
        <v>8424.6</v>
      </c>
    </row>
    <row r="37" spans="1:5" ht="13.5" customHeight="1">
      <c r="A37" s="110" t="str">
        <f>'3 YILLIK % BİLANÇO RENKSİZ'!A44</f>
        <v>Telefon+Fax+ADSL Giderleri …………………………..</v>
      </c>
      <c r="B37" s="102">
        <f>'3 YILLIK BİLANÇO RENKSİZ'!D44</f>
        <v>3401.5</v>
      </c>
      <c r="C37" s="111"/>
      <c r="D37" s="110" t="str">
        <f>'3 YILLIK BİLANÇO RENKSİZ'!F44</f>
        <v>Banka Fon Gelirleri ………………………………………</v>
      </c>
      <c r="E37" s="105">
        <f>'3 YILLIK BİLANÇO RENKSİZ'!I44</f>
        <v>12455.93</v>
      </c>
    </row>
    <row r="38" spans="1:5" ht="13.5" customHeight="1">
      <c r="A38" s="110" t="str">
        <f>'3 YILLIK % BİLANÇO RENKSİZ'!A45</f>
        <v>İlaçlama Giderleri ……………………………………..…</v>
      </c>
      <c r="B38" s="102">
        <f>'3 YILLIK BİLANÇO RENKSİZ'!D45</f>
        <v>4932.4</v>
      </c>
      <c r="C38" s="111"/>
      <c r="D38" s="110" t="str">
        <f>'3 YILLIK BİLANÇO RENKSİZ'!F45</f>
        <v>Kredi Kartı Komisyon Tahsilatları ………………………</v>
      </c>
      <c r="E38" s="105">
        <f>'3 YILLIK BİLANÇO RENKSİZ'!I45</f>
        <v>1312.68</v>
      </c>
    </row>
    <row r="39" spans="1:5" ht="13.5" customHeight="1">
      <c r="A39" s="110" t="str">
        <f>'3 YILLIK % BİLANÇO RENKSİZ'!A46</f>
        <v>Ortak Alan Sigorta Giderleri…………………………...…</v>
      </c>
      <c r="B39" s="102">
        <f>'3 YILLIK BİLANÇO RENKSİZ'!D46</f>
        <v>17009.51</v>
      </c>
      <c r="C39" s="111"/>
      <c r="D39" s="110" t="str">
        <f>'3 YILLIK BİLANÇO RENKSİZ'!F46</f>
        <v>76 Parsel Katılım Payı……………………………………</v>
      </c>
      <c r="E39" s="105">
        <f>'3 YILLIK BİLANÇO RENKSİZ'!I46</f>
        <v>12105.55</v>
      </c>
    </row>
    <row r="40" spans="1:5" ht="13.5" customHeight="1">
      <c r="A40" s="110" t="str">
        <f>'3 YILLIK % BİLANÇO RENKSİZ'!A47</f>
        <v>Büro Kırtasiye,Bilgisayar Tamir Bakım …………………</v>
      </c>
      <c r="B40" s="102">
        <f>'3 YILLIK BİLANÇO RENKSİZ'!D47</f>
        <v>10667.56</v>
      </c>
      <c r="C40" s="111"/>
      <c r="D40" s="110" t="str">
        <f>'3 YILLIK BİLANÇO RENKSİZ'!F47</f>
        <v>76 Parsel 4.Otopark Kira Katılım Payı…………………</v>
      </c>
      <c r="E40" s="105">
        <f>'3 YILLIK BİLANÇO RENKSİZ'!I47</f>
        <v>1368</v>
      </c>
    </row>
    <row r="41" spans="1:5" ht="13.5" customHeight="1">
      <c r="A41" s="110" t="str">
        <f>'3 YILLIK % BİLANÇO RENKSİZ'!A48</f>
        <v>Yönetim-Posta Nakliye,Yol  Giderleri …………………..</v>
      </c>
      <c r="B41" s="102">
        <f>'3 YILLIK BİLANÇO RENKSİZ'!D48</f>
        <v>7954.75</v>
      </c>
      <c r="C41" s="111"/>
      <c r="D41" s="110" t="str">
        <f>'3 YILLIK BİLANÇO RENKSİZ'!F49</f>
        <v>Sigorta Hasar ve Diğer Çeşitli Katılım Payları …………</v>
      </c>
      <c r="E41" s="105">
        <f>'3 YILLIK BİLANÇO RENKSİZ'!I49</f>
        <v>19608.94</v>
      </c>
    </row>
    <row r="42" spans="1:5" ht="13.5" customHeight="1">
      <c r="A42" s="110" t="str">
        <f>'3 YILLIK % BİLANÇO RENKSİZ'!A49</f>
        <v>Deprem Evi  Malzm. ve Personel Gid……………………</v>
      </c>
      <c r="B42" s="102">
        <f>'3 YILLIK BİLANÇO RENKSİZ'!D49</f>
        <v>162672.82</v>
      </c>
      <c r="C42" s="98"/>
      <c r="D42" s="110" t="str">
        <f>'3 YILLIK BİLANÇO RENKSİZ'!F50</f>
        <v>Halı Saha Maç Katılım Payı………………………………</v>
      </c>
      <c r="E42" s="105">
        <f>'3 YILLIK BİLANÇO RENKSİZ'!I50</f>
        <v>2700</v>
      </c>
    </row>
    <row r="43" spans="1:5" ht="13.5" customHeight="1">
      <c r="A43" s="110" t="str">
        <f>'3 YILLIK % BİLANÇO RENKSİZ'!A50</f>
        <v>Deprem Evi Digitürk Gideri ………………………………</v>
      </c>
      <c r="B43" s="102">
        <f>'3 YILLIK BİLANÇO RENKSİZ'!D50</f>
        <v>480</v>
      </c>
      <c r="C43" s="98"/>
      <c r="D43" s="110" t="str">
        <f>'3 YILLIK BİLANÇO RENKSİZ'!F51</f>
        <v>Denizbank Bankamatik Kira Bedeli………………………</v>
      </c>
      <c r="E43" s="105">
        <f>'3 YILLIK BİLANÇO RENKSİZ'!I51</f>
        <v>14023.16</v>
      </c>
    </row>
    <row r="44" spans="1:5" ht="13.5" customHeight="1">
      <c r="A44" s="110" t="str">
        <f>'3 YILLIK % BİLANÇO RENKSİZ'!A51</f>
        <v>Avukatlık ve Dava İcra Giderleri …………………………</v>
      </c>
      <c r="B44" s="102">
        <f>'3 YILLIK BİLANÇO RENKSİZ'!D51</f>
        <v>23720</v>
      </c>
      <c r="C44" s="98"/>
      <c r="D44" s="108"/>
      <c r="E44" s="106"/>
    </row>
    <row r="45" spans="1:5" ht="13.5" customHeight="1">
      <c r="A45" s="110" t="str">
        <f>'3 YILLIK % BİLANÇO RENKSİZ'!A52</f>
        <v>Banka Masraf Giderleri ……………………………………</v>
      </c>
      <c r="B45" s="102">
        <f>'3 YILLIK BİLANÇO RENKSİZ'!D52</f>
        <v>2076.42</v>
      </c>
      <c r="C45" s="98"/>
      <c r="D45" s="108"/>
      <c r="E45" s="106"/>
    </row>
    <row r="46" spans="1:5" ht="13.5" customHeight="1">
      <c r="A46" s="108" t="str">
        <f>'3 YILLIK % BİLANÇO RENKSİZ'!A53</f>
        <v>GİDERLER </v>
      </c>
      <c r="B46" s="101">
        <f>'3 YILLIK BİLANÇO RENKSİZ'!D53</f>
        <v>2964052.4899999993</v>
      </c>
      <c r="D46" s="108" t="str">
        <f>'3 YILLIK BİLANÇO RENKSİZ'!F53</f>
        <v>TAHSİLATLAR (GELİRLER)</v>
      </c>
      <c r="E46" s="106">
        <f>'3 YILLIK BİLANÇO RENKSİZ'!I53</f>
        <v>2954178.6600000006</v>
      </c>
    </row>
    <row r="47" spans="1:5" ht="13.5" customHeight="1" thickBot="1">
      <c r="A47" s="112" t="str">
        <f>'3 YILLIK % BİLANÇO RENKSİZ'!A54</f>
        <v>GELİR GİDER FARKI ( + )</v>
      </c>
      <c r="B47" s="103">
        <f>'3 YILLIK BİLANÇO RENKSİZ'!D54</f>
        <v>0</v>
      </c>
      <c r="D47" s="112" t="str">
        <f>'3 YILLIK BİLANÇO RENKSİZ'!F54</f>
        <v>GELİR GİDER FARKI ( - )</v>
      </c>
      <c r="E47" s="107">
        <f>'3 YILLIK BİLANÇO RENKSİZ'!I54</f>
        <v>-243272.52999999886</v>
      </c>
    </row>
  </sheetData>
  <sheetProtection/>
  <mergeCells count="4">
    <mergeCell ref="A2:E2"/>
    <mergeCell ref="A3:E3"/>
    <mergeCell ref="G3:M3"/>
    <mergeCell ref="F18:F20"/>
  </mergeCells>
  <printOptions/>
  <pageMargins left="0.58" right="0.15748031496062992" top="0.2362204724409449" bottom="0.15748031496062992" header="0.15748031496062992" footer="0.1574803149606299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7.7109375" style="0" customWidth="1"/>
    <col min="2" max="2" width="11.7109375" style="0" customWidth="1"/>
    <col min="3" max="3" width="12.7109375" style="0" customWidth="1"/>
    <col min="4" max="4" width="0.42578125" style="0" customWidth="1"/>
    <col min="5" max="5" width="47.7109375" style="0" customWidth="1"/>
    <col min="6" max="7" width="12.7109375" style="0" customWidth="1"/>
  </cols>
  <sheetData>
    <row r="1" spans="1:7" ht="17.25" thickTop="1">
      <c r="A1" s="275" t="s">
        <v>54</v>
      </c>
      <c r="B1" s="276"/>
      <c r="C1" s="276"/>
      <c r="D1" s="276"/>
      <c r="E1" s="276"/>
      <c r="F1" s="276"/>
      <c r="G1" s="277"/>
    </row>
    <row r="2" spans="1:7" ht="17.25" thickBot="1">
      <c r="A2" s="119" t="s">
        <v>144</v>
      </c>
      <c r="B2" s="120"/>
      <c r="C2" s="120"/>
      <c r="D2" s="120"/>
      <c r="E2" s="120"/>
      <c r="F2" s="120"/>
      <c r="G2" s="121" t="s">
        <v>55</v>
      </c>
    </row>
    <row r="3" spans="1:7" ht="17.25" thickTop="1">
      <c r="A3" s="114" t="str">
        <f>'YILLIK İLANÇO'!A4</f>
        <v>KASA </v>
      </c>
      <c r="B3" s="115"/>
      <c r="C3" s="203">
        <f>'YILLIK İLANÇO'!B4</f>
        <v>286.3</v>
      </c>
      <c r="D3" s="93"/>
      <c r="E3" s="92" t="s">
        <v>56</v>
      </c>
      <c r="F3" s="117"/>
      <c r="G3" s="206">
        <f>SUM(F6:F7)</f>
        <v>79665.81</v>
      </c>
    </row>
    <row r="4" spans="1:7" ht="16.5">
      <c r="A4" s="114" t="str">
        <f>'YILLIK İLANÇO'!A5</f>
        <v>BANKALAR </v>
      </c>
      <c r="B4" s="115"/>
      <c r="C4" s="203">
        <f>'YILLIK İLANÇO'!B5</f>
        <v>72.49</v>
      </c>
      <c r="D4" s="93"/>
      <c r="E4" s="92" t="str">
        <f>'YILLIK BİLANÇO RENKLİ'!D5</f>
        <v>Ayedaş Elektrik ……………………………………………</v>
      </c>
      <c r="F4" s="201">
        <f>'YILLIK BİLANÇO RENKLİ'!E5</f>
        <v>0</v>
      </c>
      <c r="G4" s="206"/>
    </row>
    <row r="5" spans="1:7" ht="16.5">
      <c r="A5" s="114" t="str">
        <f>'YILLIK İLANÇO'!A6</f>
        <v>REPO - FON - POS </v>
      </c>
      <c r="B5" s="115"/>
      <c r="C5" s="203">
        <f>SUM(B6:B7)</f>
        <v>206680.13</v>
      </c>
      <c r="D5" s="93"/>
      <c r="E5" s="92" t="str">
        <f>'YILLIK BİLANÇO RENKLİ'!D6</f>
        <v>Omak Asansör Ltd.Şti.……………………………………</v>
      </c>
      <c r="F5" s="201">
        <f>'YILLIK BİLANÇO RENKLİ'!E6</f>
        <v>3904.81</v>
      </c>
      <c r="G5" s="206"/>
    </row>
    <row r="6" spans="1:7" ht="16.5">
      <c r="A6" s="197" t="str">
        <f>'YILLIK İLANÇO'!A7</f>
        <v>Akbank Pos………………………………………………</v>
      </c>
      <c r="B6" s="199">
        <f>'YILLIK BİLANÇO RENKLİ'!B7</f>
        <v>45680.13</v>
      </c>
      <c r="C6" s="204"/>
      <c r="D6" s="93" t="s">
        <v>0</v>
      </c>
      <c r="E6" s="92" t="str">
        <f>'YILLIK BİLANÇO RENKLİ'!D7</f>
        <v>Ortak Alan Sigorta ………………………………………</v>
      </c>
      <c r="F6" s="201">
        <f>'YILLIK BİLANÇO RENKLİ'!E7</f>
        <v>7404.81</v>
      </c>
      <c r="G6" s="206"/>
    </row>
    <row r="7" spans="1:7" ht="16.5">
      <c r="A7" s="197" t="str">
        <f>'YILLIK İLANÇO'!A8</f>
        <v>Akbank Kıdem Tazminatı Fon Hesabı …………………</v>
      </c>
      <c r="B7" s="199">
        <f>'YILLIK BİLANÇO RENKLİ'!B8</f>
        <v>161000</v>
      </c>
      <c r="C7" s="204"/>
      <c r="D7" s="94"/>
      <c r="E7" s="92" t="str">
        <f>'YILLIK BİLANÇO RENKLİ'!D8</f>
        <v>İgdaş A.Ş…………………………………………</v>
      </c>
      <c r="F7" s="201">
        <f>'YILLIK BİLANÇO RENKLİ'!E8</f>
        <v>72261</v>
      </c>
      <c r="G7" s="206"/>
    </row>
    <row r="8" spans="1:7" ht="16.5">
      <c r="A8" s="114" t="str">
        <f>'YILLIK İLANÇO'!A9</f>
        <v>ALACAKLAR </v>
      </c>
      <c r="B8" s="115"/>
      <c r="C8" s="203">
        <f>B9</f>
        <v>4936.91</v>
      </c>
      <c r="D8" s="94"/>
      <c r="E8" s="92" t="str">
        <f>'YILLIK BİLANÇO RENKLİ'!D9</f>
        <v>Diğer Muhtelif Satıcılar…………………………………</v>
      </c>
      <c r="F8" s="201">
        <f>'YILLIK BİLANÇO RENKLİ'!E9</f>
        <v>16912.99</v>
      </c>
      <c r="G8" s="206"/>
    </row>
    <row r="9" spans="1:7" ht="16.5">
      <c r="A9" s="197" t="str">
        <f>'YILLIK İLANÇO'!A10</f>
        <v>Dairelerden Alacaklar …………………………………</v>
      </c>
      <c r="B9" s="199">
        <f>'YILLIK BİLANÇO RENKLİ'!B10</f>
        <v>4936.91</v>
      </c>
      <c r="C9" s="203"/>
      <c r="D9" s="94"/>
      <c r="E9" s="92" t="str">
        <f>'YILLIK BİLANÇO RENKLİ'!D10</f>
        <v>ALINAN DEPOZİTO VE TEMİNATLAR </v>
      </c>
      <c r="F9" s="202"/>
      <c r="G9" s="206">
        <f>SUM(F10:F11)</f>
        <v>10786.38</v>
      </c>
    </row>
    <row r="10" spans="1:7" ht="16.5">
      <c r="A10" s="114" t="str">
        <f>'YILLIK İLANÇO'!A11</f>
        <v>GİDERLER </v>
      </c>
      <c r="B10" s="115"/>
      <c r="C10" s="203">
        <f>SUM(B11:B44)</f>
        <v>2610476.659999999</v>
      </c>
      <c r="D10" s="94"/>
      <c r="E10" s="92" t="str">
        <f>'YILLIK BİLANÇO RENKLİ'!D11</f>
        <v>Büfe Depoziti ……………………………………………</v>
      </c>
      <c r="F10" s="201">
        <f>'YILLIK BİLANÇO RENKLİ'!E11</f>
        <v>821.5</v>
      </c>
      <c r="G10" s="206"/>
    </row>
    <row r="11" spans="1:7" ht="16.5">
      <c r="A11" s="197" t="str">
        <f>'YILLIK BİLANÇO RENKLİ'!A12</f>
        <v>Blok Merd.-Asansör Elekt.ve Asansör Bak.Onar.Gid….</v>
      </c>
      <c r="B11" s="199">
        <f>'YILLIK BİLANÇO RENKLİ'!B12</f>
        <v>120604.01</v>
      </c>
      <c r="C11" s="203"/>
      <c r="D11" s="94"/>
      <c r="E11" s="92" t="str">
        <f>'YILLIK BİLANÇO RENKLİ'!D12</f>
        <v>Ogs ve 3.Kapı Depozitoları ……………………………</v>
      </c>
      <c r="F11" s="201">
        <f>'YILLIK BİLANÇO RENKLİ'!E12</f>
        <v>9964.88</v>
      </c>
      <c r="G11" s="206"/>
    </row>
    <row r="12" spans="1:7" ht="16.5">
      <c r="A12" s="197" t="str">
        <f>'YILLIK BİLANÇO RENKLİ'!A13</f>
        <v>Personel Giderleri …………………………………………</v>
      </c>
      <c r="B12" s="199">
        <f>'YILLIK BİLANÇO RENKLİ'!B13</f>
        <v>1365790.13</v>
      </c>
      <c r="C12" s="203"/>
      <c r="D12" s="94"/>
      <c r="E12" s="92" t="str">
        <f>'YILLIK BİLANÇO RENKLİ'!D13</f>
        <v>FONLAR </v>
      </c>
      <c r="F12" s="202"/>
      <c r="G12" s="206">
        <f>F13</f>
        <v>263743.7</v>
      </c>
    </row>
    <row r="13" spans="1:7" ht="16.5">
      <c r="A13" s="197" t="str">
        <f>'YILLIK BİLANÇO RENKLİ'!A14</f>
        <v>Kıdem Tazminatı Fonu ………...…………………………</v>
      </c>
      <c r="B13" s="199">
        <f>'YILLIK BİLANÇO RENKLİ'!B14</f>
        <v>81125</v>
      </c>
      <c r="C13" s="203"/>
      <c r="D13" s="94"/>
      <c r="E13" s="92" t="str">
        <f>'YILLIK BİLANÇO RENKLİ'!D14</f>
        <v>Kıdem Tazminatı Fonu …………………………………</v>
      </c>
      <c r="F13" s="201">
        <f>'YILLIK BİLANÇO RENKLİ'!E13</f>
        <v>263743.7</v>
      </c>
      <c r="G13" s="207"/>
    </row>
    <row r="14" spans="1:7" ht="16.5">
      <c r="A14" s="197" t="str">
        <f>'YILLIK BİLANÇO RENKLİ'!A15</f>
        <v>Su Arıtma ve Su Deposu Temizleme Giderleri ………</v>
      </c>
      <c r="B14" s="199">
        <f>'YILLIK BİLANÇO RENKLİ'!B15</f>
        <v>3621.79</v>
      </c>
      <c r="C14" s="203"/>
      <c r="D14" s="94"/>
      <c r="E14" s="92" t="str">
        <f>'YILLIK BİLANÇO RENKLİ'!D15</f>
        <v>ÖDENECEK VERGİ VE DİĞER YÜKÜMLÜLÜKLER</v>
      </c>
      <c r="F14" s="202"/>
      <c r="G14" s="206">
        <f>F15</f>
        <v>43937.56</v>
      </c>
    </row>
    <row r="15" spans="1:7" ht="16.5">
      <c r="A15" s="197" t="str">
        <f>'YILLIK BİLANÇO RENKLİ'!A16</f>
        <v>4.Otopark Kira Giderleri………...……………...…………</v>
      </c>
      <c r="B15" s="199">
        <f>'YILLIK BİLANÇO RENKLİ'!B16</f>
        <v>11700</v>
      </c>
      <c r="C15" s="205"/>
      <c r="D15" s="93"/>
      <c r="E15" s="92" t="str">
        <f>'YILLIK BİLANÇO RENKLİ'!D16</f>
        <v>S.S.K. + Gelir Vergisi +Damga Verg……………….…</v>
      </c>
      <c r="F15" s="201">
        <f>'YILLIK BİLANÇO RENKLİ'!E15</f>
        <v>43937.56</v>
      </c>
      <c r="G15" s="207"/>
    </row>
    <row r="16" spans="1:7" ht="16.5">
      <c r="A16" s="197" t="str">
        <f>'YILLIK BİLANÇO RENKLİ'!A17</f>
        <v>Bahçe Piknik Masası+Bank.+Şemsiye+Kam.Gid..</v>
      </c>
      <c r="B16" s="199">
        <f>'YILLIK BİLANÇO RENKLİ'!B17</f>
        <v>3800.66</v>
      </c>
      <c r="C16" s="205"/>
      <c r="D16" s="95"/>
      <c r="E16" s="92" t="str">
        <f>'YILLIK BİLANÇO RENKLİ'!D17</f>
        <v>GELİR TAHAKKUKULARI </v>
      </c>
      <c r="F16" s="202"/>
      <c r="G16" s="206">
        <f>SUM(F17:F22)</f>
        <v>4936.910000000001</v>
      </c>
    </row>
    <row r="17" spans="1:7" ht="16.5">
      <c r="A17" s="197" t="str">
        <f>'YILLIK BİLANÇO RENKLİ'!A18</f>
        <v>4.Otopark Wc Yenileme Giderleri………………………</v>
      </c>
      <c r="B17" s="199">
        <f>'YILLIK BİLANÇO RENKLİ'!B18</f>
        <v>2248.16</v>
      </c>
      <c r="C17" s="205"/>
      <c r="D17" s="95"/>
      <c r="E17" s="92" t="str">
        <f>'YILLIK BİLANÇO RENKLİ'!D18</f>
        <v>Aidat Tahakkukları ………………………………………</v>
      </c>
      <c r="F17" s="201">
        <f>'YILLIK BİLANÇO RENKLİ'!E18</f>
        <v>4667.56</v>
      </c>
      <c r="G17" s="208"/>
    </row>
    <row r="18" spans="1:7" ht="16.5">
      <c r="A18" s="197" t="str">
        <f>'YILLIK BİLANÇO RENKLİ'!A19</f>
        <v>Kamera Giderleri………………….………………………</v>
      </c>
      <c r="B18" s="199">
        <f>'YILLIK BİLANÇO RENKLİ'!B19</f>
        <v>12649.13</v>
      </c>
      <c r="C18" s="205"/>
      <c r="D18" s="93"/>
      <c r="E18" s="92" t="str">
        <f>'YILLIK BİLANÇO RENKLİ'!D19</f>
        <v>Otop.Kat.Payı ……………………………………………</v>
      </c>
      <c r="F18" s="201">
        <f>'YILLIK BİLANÇO RENKLİ'!E19</f>
        <v>199.35</v>
      </c>
      <c r="G18" s="208"/>
    </row>
    <row r="19" spans="1:7" ht="16.5">
      <c r="A19" s="197" t="str">
        <f>'YILLIK BİLANÇO RENKLİ'!A20</f>
        <v>Güvenlik Mobu Giderleri ……………………………...…</v>
      </c>
      <c r="B19" s="199">
        <f>'YILLIK BİLANÇO RENKLİ'!B20</f>
        <v>5329.05</v>
      </c>
      <c r="C19" s="205"/>
      <c r="D19" s="93"/>
      <c r="E19" s="92" t="str">
        <f>'YILLIK BİLANÇO RENKLİ'!D20</f>
        <v>Tenis Katılım Payı ………………………………………</v>
      </c>
      <c r="F19" s="201">
        <f>'YILLIK BİLANÇO RENKLİ'!E20</f>
        <v>70</v>
      </c>
      <c r="G19" s="206"/>
    </row>
    <row r="20" spans="1:7" ht="16.5">
      <c r="A20" s="197" t="str">
        <f>'YILLIK BİLANÇO RENKLİ'!A21</f>
        <v>Kızılçam Blok Pilates ve Yoga Odası Giderleri ………..</v>
      </c>
      <c r="B20" s="199">
        <f>'YILLIK BİLANÇO RENKLİ'!B21</f>
        <v>5313.55</v>
      </c>
      <c r="C20" s="205"/>
      <c r="D20" s="93"/>
      <c r="E20" s="92" t="str">
        <f>'YILLIK BİLANÇO RENKLİ'!D21</f>
        <v>Gecikme Tazminatı Tahakkukları ………………………</v>
      </c>
      <c r="F20" s="201">
        <f>'YILLIK BİLANÇO RENKLİ'!E21</f>
        <v>0</v>
      </c>
      <c r="G20" s="208" t="s">
        <v>0</v>
      </c>
    </row>
    <row r="21" spans="1:7" ht="16.5">
      <c r="A21" s="197" t="str">
        <f>'YILLIK BİLANÇO RENKLİ'!A22</f>
        <v>Sarıçam Blok Hobi+Kütüphane+Sinema Odası Gid..…</v>
      </c>
      <c r="B21" s="199">
        <f>'YILLIK BİLANÇO RENKLİ'!B22</f>
        <v>3424.32</v>
      </c>
      <c r="C21" s="205"/>
      <c r="D21" s="93"/>
      <c r="E21" s="92" t="str">
        <f>'YILLIK BİLANÇO RENKLİ'!D22</f>
        <v>Deprem Evi Katılım Payı Tahakkukları …………………</v>
      </c>
      <c r="F21" s="201">
        <f>'YILLIK BİLANÇO RENKLİ'!E22</f>
        <v>0</v>
      </c>
      <c r="G21" s="206"/>
    </row>
    <row r="22" spans="1:7" ht="16.5">
      <c r="A22" s="197" t="str">
        <f>'YILLIK BİLANÇO RENKLİ'!A23</f>
        <v>Demirbaş Malzeme Alımı  Giderleri ……………………</v>
      </c>
      <c r="B22" s="199">
        <f>'YILLIK BİLANÇO RENKLİ'!B23</f>
        <v>15642.28</v>
      </c>
      <c r="C22" s="205"/>
      <c r="D22" s="93"/>
      <c r="E22" s="92" t="str">
        <f>'YILLIK BİLANÇO RENKLİ'!D23</f>
        <v>Gelecek Aylara Ait Peşin Ödenen Daire Avansları  ……</v>
      </c>
      <c r="F22" s="201">
        <f>'YILLIK BİLANÇO RENKLİ'!E23</f>
        <v>0</v>
      </c>
      <c r="G22" s="208" t="s">
        <v>0</v>
      </c>
    </row>
    <row r="23" spans="1:7" ht="16.5">
      <c r="A23" s="197" t="str">
        <f>'YILLIK BİLANÇO RENKLİ'!A24</f>
        <v>Bahçe Sulama Pompaları ve Basınç Tankı Gid. ………</v>
      </c>
      <c r="B23" s="199">
        <f>'YILLIK BİLANÇO RENKLİ'!B24</f>
        <v>2767.18</v>
      </c>
      <c r="C23" s="205"/>
      <c r="D23" s="96"/>
      <c r="E23" s="92" t="str">
        <f>'YILLIK BİLANÇO RENKLİ'!D24</f>
        <v>TAHSİLATLAR</v>
      </c>
      <c r="F23" s="202"/>
      <c r="G23" s="206">
        <f>SUM(F24:F42)</f>
        <v>2367204.1300000004</v>
      </c>
    </row>
    <row r="24" spans="1:7" ht="16.5">
      <c r="A24" s="197" t="str">
        <f>'YILLIK BİLANÇO RENKLİ'!A25</f>
        <v>Çocuk Bahçesi Büyütme ve Bakım Çalışm.Gid.……</v>
      </c>
      <c r="B24" s="199">
        <f>'YILLIK BİLANÇO RENKLİ'!B25</f>
        <v>3179.78</v>
      </c>
      <c r="C24" s="205"/>
      <c r="D24" s="94"/>
      <c r="E24" s="92" t="str">
        <f>'YILLIK BİLANÇO RENKLİ'!D25</f>
        <v>Avans Aidat Tahsilatları …………………………………</v>
      </c>
      <c r="F24" s="201">
        <f>'YILLIK BİLANÇO RENKLİ'!E25</f>
        <v>2044265.84</v>
      </c>
      <c r="G24" s="208"/>
    </row>
    <row r="25" spans="1:7" ht="16.5">
      <c r="A25" s="197" t="str">
        <f>'YILLIK BİLANÇO RENKLİ'!A26</f>
        <v>Barıyer Bakım Onarım  Giderleri ………………………</v>
      </c>
      <c r="B25" s="199">
        <f>'YILLIK BİLANÇO RENKLİ'!B26</f>
        <v>13771.11</v>
      </c>
      <c r="C25" s="205"/>
      <c r="D25" s="95"/>
      <c r="E25" s="92" t="str">
        <f>'YILLIK BİLANÇO RENKLİ'!D26</f>
        <v>Kesin Hesap Tahsilatları ………………………………</v>
      </c>
      <c r="F25" s="201">
        <f>'YILLIK BİLANÇO RENKLİ'!E26</f>
        <v>5040.36</v>
      </c>
      <c r="G25" s="209"/>
    </row>
    <row r="26" spans="1:7" ht="16.5">
      <c r="A26" s="197" t="str">
        <f>'YILLIK BİLANÇO RENKLİ'!A27</f>
        <v>Bahçe Düzenleme VE Demirbaş Giderleri ……………</v>
      </c>
      <c r="B26" s="199">
        <f>'YILLIK BİLANÇO RENKLİ'!B27</f>
        <v>4672</v>
      </c>
      <c r="C26" s="205"/>
      <c r="D26" s="95"/>
      <c r="E26" s="92" t="str">
        <f>'YILLIK BİLANÇO RENKLİ'!D27</f>
        <v>2.Araç Otopark ve Mis.Araç Katılım Payı …………</v>
      </c>
      <c r="F26" s="201">
        <f>'YILLIK BİLANÇO RENKLİ'!E27</f>
        <v>53133.07</v>
      </c>
      <c r="G26" s="206"/>
    </row>
    <row r="27" spans="1:7" ht="16.5">
      <c r="A27" s="197" t="str">
        <f>'YILLIK BİLANÇO RENKLİ'!A28</f>
        <v>Kapalı Otopark Elektrik ve Bakım Onarım Giderleri ……</v>
      </c>
      <c r="B27" s="199">
        <f>'YILLIK BİLANÇO RENKLİ'!B28</f>
        <v>16008.85</v>
      </c>
      <c r="C27" s="205"/>
      <c r="D27" s="95"/>
      <c r="E27" s="92" t="str">
        <f>'YILLIK BİLANÇO RENKLİ'!D28</f>
        <v>Asansör Kullandırma Tahsilatları ………………………</v>
      </c>
      <c r="F27" s="201">
        <f>'YILLIK BİLANÇO RENKLİ'!E28</f>
        <v>6980</v>
      </c>
      <c r="G27" s="208"/>
    </row>
    <row r="28" spans="1:7" ht="16.5">
      <c r="A28" s="197" t="str">
        <f>'YILLIK BİLANÇO RENKLİ'!A29</f>
        <v>Sigorta Hasar Giderleri …………………………………</v>
      </c>
      <c r="B28" s="199">
        <f>'YILLIK BİLANÇO RENKLİ'!B29</f>
        <v>10697.5</v>
      </c>
      <c r="C28" s="205"/>
      <c r="D28" s="95"/>
      <c r="E28" s="92" t="str">
        <f>'YILLIK BİLANÇO RENKLİ'!D29</f>
        <v>Kira Katılım Payları ………………………………………</v>
      </c>
      <c r="F28" s="201">
        <f>'YILLIK BİLANÇO RENKLİ'!E29</f>
        <v>18420</v>
      </c>
      <c r="G28" s="208"/>
    </row>
    <row r="29" spans="1:7" ht="16.5">
      <c r="A29" s="197" t="str">
        <f>'YILLIK BİLANÇO RENKLİ'!A30</f>
        <v>Bakım Onarım Giderleri …………………………………</v>
      </c>
      <c r="B29" s="199">
        <f>'YILLIK BİLANÇO RENKLİ'!B30</f>
        <v>42949.93</v>
      </c>
      <c r="C29" s="205"/>
      <c r="D29" s="95"/>
      <c r="E29" s="92" t="str">
        <f>'YILLIK BİLANÇO RENKLİ'!D30</f>
        <v>İşyerleri Katılım Payları …………………………………</v>
      </c>
      <c r="F29" s="201">
        <f>'YILLIK BİLANÇO RENKLİ'!E30</f>
        <v>900</v>
      </c>
      <c r="G29" s="208" t="s">
        <v>0</v>
      </c>
    </row>
    <row r="30" spans="1:7" ht="16.5">
      <c r="A30" s="197" t="str">
        <f>'YILLIK BİLANÇO RENKLİ'!A31</f>
        <v>Temizlik Giderleri …………………………………………</v>
      </c>
      <c r="B30" s="199">
        <f>'YILLIK BİLANÇO RENKLİ'!B31</f>
        <v>12101.28</v>
      </c>
      <c r="C30" s="205"/>
      <c r="D30" s="95"/>
      <c r="E30" s="92" t="str">
        <f>'YILLIK BİLANÇO RENKLİ'!D31</f>
        <v>Reklam Katılım Payları …………………………………</v>
      </c>
      <c r="F30" s="201">
        <f>'YILLIK BİLANÇO RENKLİ'!E31</f>
        <v>2510</v>
      </c>
      <c r="G30" s="208" t="s">
        <v>0</v>
      </c>
    </row>
    <row r="31" spans="1:7" ht="16.5">
      <c r="A31" s="197" t="str">
        <f>'YILLIK BİLANÇO RENKLİ'!A32</f>
        <v>Ortak Alan Elektrik Giderleri ………………………….…</v>
      </c>
      <c r="B31" s="199">
        <f>'YILLIK BİLANÇO RENKLİ'!B32</f>
        <v>50789.76</v>
      </c>
      <c r="C31" s="203"/>
      <c r="D31" s="95"/>
      <c r="E31" s="92" t="str">
        <f>'YILLIK BİLANÇO RENKLİ'!D32</f>
        <v>Bilboard Kira Katılım Payı ………………………………</v>
      </c>
      <c r="F31" s="201">
        <f>'YILLIK BİLANÇO RENKLİ'!E32</f>
        <v>4150</v>
      </c>
      <c r="G31" s="208" t="s">
        <v>0</v>
      </c>
    </row>
    <row r="32" spans="1:7" ht="16.5">
      <c r="A32" s="197" t="str">
        <f>'YILLIK BİLANÇO RENKLİ'!A33</f>
        <v>Doğalgaz Giderleri …………………………………………</v>
      </c>
      <c r="B32" s="199">
        <f>'YILLIK BİLANÇO RENKLİ'!B33</f>
        <v>534786</v>
      </c>
      <c r="C32" s="89"/>
      <c r="D32" s="95"/>
      <c r="E32" s="92" t="str">
        <f>'YILLIK BİLANÇO RENKLİ'!D33</f>
        <v>Tenis Sahası Katılım Payları ……………………………</v>
      </c>
      <c r="F32" s="201">
        <f>'YILLIK BİLANÇO RENKLİ'!E33</f>
        <v>2920</v>
      </c>
      <c r="G32" s="208" t="s">
        <v>0</v>
      </c>
    </row>
    <row r="33" spans="1:7" ht="16.5">
      <c r="A33" s="197" t="str">
        <f>'YILLIK BİLANÇO RENKLİ'!A34</f>
        <v>Doğalgaz Okuma Giderleri ………………………………</v>
      </c>
      <c r="B33" s="199">
        <f>'YILLIK BİLANÇO RENKLİ'!B34</f>
        <v>15018.27</v>
      </c>
      <c r="C33" s="89"/>
      <c r="D33" s="95"/>
      <c r="E33" s="92" t="str">
        <f>'YILLIK BİLANÇO RENKLİ'!D34</f>
        <v>Deprem Evi Katılım Payı …………………………………</v>
      </c>
      <c r="F33" s="201">
        <f>'YILLIK BİLANÇO RENKLİ'!E34</f>
        <v>156696</v>
      </c>
      <c r="G33" s="208" t="s">
        <v>0</v>
      </c>
    </row>
    <row r="34" spans="1:7" ht="16.5">
      <c r="A34" s="197" t="str">
        <f>'YILLIK BİLANÇO RENKLİ'!A35</f>
        <v>Su Giderleri (Teknik,Yönetim,Personel,vs)………………</v>
      </c>
      <c r="B34" s="199">
        <f>'YILLIK BİLANÇO RENKLİ'!B35</f>
        <v>5785</v>
      </c>
      <c r="C34" s="89"/>
      <c r="D34" s="95"/>
      <c r="E34" s="92" t="str">
        <f>'YILLIK BİLANÇO RENKLİ'!D35</f>
        <v>Deprem Evi Maç Katılım Payı……………………………</v>
      </c>
      <c r="F34" s="201">
        <f>'YILLIK BİLANÇO RENKLİ'!E35</f>
        <v>190</v>
      </c>
      <c r="G34" s="208" t="s">
        <v>0</v>
      </c>
    </row>
    <row r="35" spans="1:7" ht="16.5">
      <c r="A35" s="197" t="str">
        <f>'YILLIK BİLANÇO RENKLİ'!A36</f>
        <v>Bahçe Giderleri ………………………………………..…</v>
      </c>
      <c r="B35" s="199">
        <f>'YILLIK BİLANÇO RENKLİ'!B36</f>
        <v>33786.96</v>
      </c>
      <c r="C35" s="89"/>
      <c r="D35" s="95"/>
      <c r="E35" s="92" t="str">
        <f>'YILLIK BİLANÇO RENKLİ'!D36</f>
        <v>Gecikme Tazminatı Tahsilatları …………………………</v>
      </c>
      <c r="F35" s="201">
        <f>'YILLIK BİLANÇO RENKLİ'!E36</f>
        <v>8424.6</v>
      </c>
      <c r="G35" s="208"/>
    </row>
    <row r="36" spans="1:7" ht="16.5">
      <c r="A36" s="197" t="str">
        <f>'YILLIK BİLANÇO RENKLİ'!A37</f>
        <v>Telefon+Fax+ADSL Giderleri …………………………..</v>
      </c>
      <c r="B36" s="199">
        <f>'YILLIK BİLANÇO RENKLİ'!B37</f>
        <v>3401.5</v>
      </c>
      <c r="C36" s="89"/>
      <c r="D36" s="95"/>
      <c r="E36" s="92" t="str">
        <f>'YILLIK BİLANÇO RENKLİ'!D37</f>
        <v>Banka Fon Gelirleri ………………………………………</v>
      </c>
      <c r="F36" s="201">
        <f>'YILLIK BİLANÇO RENKLİ'!E37</f>
        <v>12455.93</v>
      </c>
      <c r="G36" s="208" t="s">
        <v>0</v>
      </c>
    </row>
    <row r="37" spans="1:7" ht="16.5">
      <c r="A37" s="197" t="str">
        <f>'YILLIK BİLANÇO RENKLİ'!A38</f>
        <v>İlaçlama Giderleri ……………………………………..…</v>
      </c>
      <c r="B37" s="199">
        <f>'YILLIK BİLANÇO RENKLİ'!B38</f>
        <v>4932.4</v>
      </c>
      <c r="C37" s="89"/>
      <c r="D37" s="95"/>
      <c r="E37" s="92" t="str">
        <f>'YILLIK BİLANÇO RENKLİ'!D38</f>
        <v>Kredi Kartı Komisyon Tahsilatları ………………………</v>
      </c>
      <c r="F37" s="201">
        <f>'YILLIK BİLANÇO RENKLİ'!E38</f>
        <v>1312.68</v>
      </c>
      <c r="G37" s="208" t="s">
        <v>0</v>
      </c>
    </row>
    <row r="38" spans="1:7" ht="16.5">
      <c r="A38" s="197" t="str">
        <f>'YILLIK BİLANÇO RENKLİ'!A39</f>
        <v>Ortak Alan Sigorta Giderleri…………………………...…</v>
      </c>
      <c r="B38" s="199">
        <f>'YILLIK BİLANÇO RENKLİ'!B39</f>
        <v>17009.51</v>
      </c>
      <c r="C38" s="89"/>
      <c r="D38" s="95"/>
      <c r="E38" s="92" t="str">
        <f>'YILLIK BİLANÇO RENKLİ'!D39</f>
        <v>76 Parsel Katılım Payı……………………………………</v>
      </c>
      <c r="F38" s="201">
        <f>'YILLIK BİLANÇO RENKLİ'!E39</f>
        <v>12105.55</v>
      </c>
      <c r="G38" s="209"/>
    </row>
    <row r="39" spans="1:7" ht="16.5">
      <c r="A39" s="197" t="str">
        <f>'YILLIK BİLANÇO RENKLİ'!A40</f>
        <v>Büro Kırtasiye,Bilgisayar Tamir Bakım …………………</v>
      </c>
      <c r="B39" s="199">
        <f>'YILLIK BİLANÇO RENKLİ'!B40</f>
        <v>10667.56</v>
      </c>
      <c r="C39" s="89"/>
      <c r="D39" s="95"/>
      <c r="E39" s="92" t="str">
        <f>'YILLIK BİLANÇO RENKLİ'!D40</f>
        <v>76 Parsel 4.Otopark Kira Katılım Payı…………………</v>
      </c>
      <c r="F39" s="201">
        <f>'YILLIK BİLANÇO RENKLİ'!E40</f>
        <v>1368</v>
      </c>
      <c r="G39" s="209"/>
    </row>
    <row r="40" spans="1:7" ht="16.5">
      <c r="A40" s="197" t="str">
        <f>'YILLIK BİLANÇO RENKLİ'!A41</f>
        <v>Yönetim-Posta Nakliye,Yol  Giderleri …………………..</v>
      </c>
      <c r="B40" s="199">
        <f>'YILLIK BİLANÇO RENKLİ'!B41</f>
        <v>7954.75</v>
      </c>
      <c r="C40" s="89"/>
      <c r="D40" s="95"/>
      <c r="E40" s="92" t="str">
        <f>'YILLIK BİLANÇO RENKLİ'!D41</f>
        <v>Sigorta Hasar ve Diğer Çeşitli Katılım Payları …………</v>
      </c>
      <c r="F40" s="201">
        <f>'YILLIK BİLANÇO RENKLİ'!E41</f>
        <v>19608.94</v>
      </c>
      <c r="G40" s="206"/>
    </row>
    <row r="41" spans="1:7" ht="16.5">
      <c r="A41" s="197" t="str">
        <f>'YILLIK BİLANÇO RENKLİ'!A42</f>
        <v>Deprem Evi  Malzm. ve Personel Gid……………………</v>
      </c>
      <c r="B41" s="199">
        <f>'YILLIK BİLANÇO RENKLİ'!B42</f>
        <v>162672.82</v>
      </c>
      <c r="C41" s="89"/>
      <c r="D41" s="95"/>
      <c r="E41" s="92" t="str">
        <f>'YILLIK BİLANÇO RENKLİ'!D42</f>
        <v>Halı Saha Maç Katılım Payı………………………………</v>
      </c>
      <c r="F41" s="201">
        <f>'YILLIK BİLANÇO RENKLİ'!E42</f>
        <v>2700</v>
      </c>
      <c r="G41" s="206"/>
    </row>
    <row r="42" spans="1:7" ht="18">
      <c r="A42" s="197" t="str">
        <f>'YILLIK BİLANÇO RENKLİ'!A43</f>
        <v>Deprem Evi Digitürk Gideri ………………………………</v>
      </c>
      <c r="B42" s="199">
        <f>'YILLIK BİLANÇO RENKLİ'!B43</f>
        <v>480</v>
      </c>
      <c r="C42" s="89"/>
      <c r="D42" s="97"/>
      <c r="E42" s="92" t="str">
        <f>'YILLIK BİLANÇO RENKLİ'!D43</f>
        <v>Denizbank Bankamatik Kira Bedeli………………………</v>
      </c>
      <c r="F42" s="201">
        <f>'YILLIK BİLANÇO RENKLİ'!E43</f>
        <v>14023.16</v>
      </c>
      <c r="G42" s="206"/>
    </row>
    <row r="43" spans="1:7" ht="16.5">
      <c r="A43" s="197" t="str">
        <f>'YILLIK BİLANÇO RENKLİ'!A44</f>
        <v>Avukatlık ve Dava İcra Giderleri …………………………</v>
      </c>
      <c r="B43" s="199">
        <f>'YILLIK BİLANÇO RENKLİ'!B44</f>
        <v>23720</v>
      </c>
      <c r="C43" s="89"/>
      <c r="D43" s="95"/>
      <c r="E43" s="92"/>
      <c r="F43" s="201"/>
      <c r="G43" s="206"/>
    </row>
    <row r="44" spans="1:7" ht="18.75" thickBot="1">
      <c r="A44" s="197" t="str">
        <f>'YILLIK BİLANÇO RENKLİ'!A45</f>
        <v>Banka Masraf Giderleri ……………………………………</v>
      </c>
      <c r="B44" s="199">
        <f>'YILLIK BİLANÇO RENKLİ'!B45</f>
        <v>2076.42</v>
      </c>
      <c r="C44" s="89"/>
      <c r="D44" s="97"/>
      <c r="E44" s="200"/>
      <c r="F44" s="201"/>
      <c r="G44" s="206"/>
    </row>
    <row r="45" spans="1:7" ht="16.5" thickBot="1" thickTop="1">
      <c r="A45" s="169" t="s">
        <v>151</v>
      </c>
      <c r="B45" s="116"/>
      <c r="C45" s="198">
        <f>SUM(C3+C4+C5+C8+C10)</f>
        <v>2822452.4899999993</v>
      </c>
      <c r="E45" s="170" t="s">
        <v>154</v>
      </c>
      <c r="F45" s="118"/>
      <c r="G45" s="198">
        <f>SUM(G3+G9+G12+G14+G16+G23)</f>
        <v>2770274.49</v>
      </c>
    </row>
    <row r="46" spans="1:7" ht="16.5" thickBot="1" thickTop="1">
      <c r="A46" s="169" t="s">
        <v>152</v>
      </c>
      <c r="B46" s="116"/>
      <c r="C46" s="113"/>
      <c r="E46" s="169" t="s">
        <v>153</v>
      </c>
      <c r="F46" s="118"/>
      <c r="G46" s="210">
        <f>C45-G45</f>
        <v>52177.99999999907</v>
      </c>
    </row>
    <row r="47" ht="13.5" thickTop="1"/>
  </sheetData>
  <sheetProtection/>
  <mergeCells count="1">
    <mergeCell ref="A1:G1"/>
  </mergeCells>
  <printOptions/>
  <pageMargins left="0.15748031496062992" right="0.15748031496062992" top="0.1968503937007874" bottom="0.15748031496062992" header="0.11811023622047245" footer="0.15748031496062992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3">
      <selection activeCell="F18" sqref="F18"/>
    </sheetView>
  </sheetViews>
  <sheetFormatPr defaultColWidth="9.140625" defaultRowHeight="12.75"/>
  <cols>
    <col min="1" max="1" width="47.7109375" style="0" customWidth="1"/>
    <col min="2" max="3" width="17.7109375" style="0" customWidth="1"/>
    <col min="4" max="4" width="0.2890625" style="0" customWidth="1"/>
    <col min="5" max="5" width="50.7109375" style="0" customWidth="1"/>
    <col min="6" max="7" width="17.7109375" style="0" customWidth="1"/>
  </cols>
  <sheetData>
    <row r="1" spans="1:7" ht="17.25" thickTop="1">
      <c r="A1" s="278" t="s">
        <v>137</v>
      </c>
      <c r="B1" s="279"/>
      <c r="C1" s="279"/>
      <c r="D1" s="279"/>
      <c r="E1" s="279"/>
      <c r="F1" s="279"/>
      <c r="G1" s="280"/>
    </row>
    <row r="2" spans="1:7" ht="17.25" thickBot="1">
      <c r="A2" s="175" t="s">
        <v>145</v>
      </c>
      <c r="B2" s="176"/>
      <c r="C2" s="176"/>
      <c r="D2" s="176"/>
      <c r="E2" s="176"/>
      <c r="F2" s="176"/>
      <c r="G2" s="177" t="s">
        <v>138</v>
      </c>
    </row>
    <row r="3" spans="1:7" ht="17.25" thickTop="1">
      <c r="A3" s="222" t="str">
        <f>'YILLIK BILANÇO POWER POİNT RENK'!A3</f>
        <v>KASA </v>
      </c>
      <c r="B3" s="214"/>
      <c r="C3" s="228">
        <v>298.72</v>
      </c>
      <c r="D3" s="182"/>
      <c r="E3" s="223" t="str">
        <f>'YILLIK BILANÇO POWER POİNT RENK'!E3</f>
        <v>TİCARİ BORÇLAR</v>
      </c>
      <c r="F3" s="215"/>
      <c r="G3" s="230">
        <f>SUM(F4:F5)</f>
        <v>89173.99</v>
      </c>
    </row>
    <row r="4" spans="1:7" ht="16.5">
      <c r="A4" s="222" t="str">
        <f>'YILLIK BILANÇO POWER POİNT RENK'!A4</f>
        <v>BANKALAR </v>
      </c>
      <c r="B4" s="214"/>
      <c r="C4" s="228">
        <v>36.8</v>
      </c>
      <c r="D4" s="183"/>
      <c r="E4" s="172" t="s">
        <v>21</v>
      </c>
      <c r="F4" s="215">
        <f>'YILLIK BİLANÇO RENKLİ'!E8</f>
        <v>72261</v>
      </c>
      <c r="G4" s="216"/>
    </row>
    <row r="5" spans="1:7" ht="16.5">
      <c r="A5" s="222" t="str">
        <f>'YILLIK BILANÇO POWER POİNT RENK'!A5</f>
        <v>REPO - FON - POS </v>
      </c>
      <c r="B5" s="214"/>
      <c r="C5" s="228">
        <f>SUM(B6:B7)</f>
        <v>206680.13</v>
      </c>
      <c r="D5" s="183"/>
      <c r="E5" s="172" t="s">
        <v>22</v>
      </c>
      <c r="F5" s="215">
        <f>'YILLIK BİLANÇO RENKLİ'!E9</f>
        <v>16912.99</v>
      </c>
      <c r="G5" s="216"/>
    </row>
    <row r="6" spans="1:7" ht="16.5">
      <c r="A6" s="178" t="str">
        <f>'YILLIK BILANÇO POWER POİNT RENK'!A6</f>
        <v>Akbank Pos………………………………………………</v>
      </c>
      <c r="B6" s="214">
        <f>'YILLIK BİLANÇO RENKLİ'!B7</f>
        <v>45680.13</v>
      </c>
      <c r="C6" s="173"/>
      <c r="D6" s="183" t="s">
        <v>0</v>
      </c>
      <c r="E6" s="223" t="s">
        <v>57</v>
      </c>
      <c r="F6" s="215"/>
      <c r="G6" s="230">
        <f>SUM(F7:F8)</f>
        <v>10786.38</v>
      </c>
    </row>
    <row r="7" spans="1:7" ht="16.5">
      <c r="A7" s="178" t="str">
        <f>'YILLIK BILANÇO POWER POİNT RENK'!A7</f>
        <v>Akbank Kıdem Tazminatı Fon Hesabı …………………</v>
      </c>
      <c r="B7" s="214">
        <f>'YILLIK BİLANÇO RENKLİ'!B8</f>
        <v>161000</v>
      </c>
      <c r="C7" s="173"/>
      <c r="D7" s="184"/>
      <c r="E7" s="172" t="s">
        <v>23</v>
      </c>
      <c r="F7" s="215">
        <f>'YILLIK BİLANÇO RENKLİ'!E11</f>
        <v>821.5</v>
      </c>
      <c r="G7" s="230"/>
    </row>
    <row r="8" spans="1:7" ht="16.5">
      <c r="A8" s="222" t="str">
        <f>'YILLIK BILANÇO POWER POİNT RENK'!A8</f>
        <v>ALACAKLAR </v>
      </c>
      <c r="B8" s="214"/>
      <c r="C8" s="228">
        <f>B9</f>
        <v>4936.91</v>
      </c>
      <c r="D8" s="184"/>
      <c r="E8" s="172" t="s">
        <v>25</v>
      </c>
      <c r="F8" s="215">
        <f>'YILLIK BİLANÇO RENKLİ'!E12</f>
        <v>9964.88</v>
      </c>
      <c r="G8" s="230"/>
    </row>
    <row r="9" spans="1:7" ht="16.5">
      <c r="A9" s="178" t="str">
        <f>'YILLIK BILANÇO POWER POİNT RENK'!A9</f>
        <v>Dairelerden Alacaklar …………………………………</v>
      </c>
      <c r="B9" s="214">
        <f>'YILLIK BİLANÇO RENKLİ'!B10</f>
        <v>4936.91</v>
      </c>
      <c r="C9" s="171"/>
      <c r="D9" s="184"/>
      <c r="E9" s="172" t="s">
        <v>24</v>
      </c>
      <c r="F9" s="215"/>
      <c r="G9" s="230">
        <f>F10</f>
        <v>263743.7</v>
      </c>
    </row>
    <row r="10" spans="1:7" ht="16.5">
      <c r="A10" s="222" t="str">
        <f>'YILLIK BILANÇO POWER POİNT RENK'!A10</f>
        <v>GİDERLER </v>
      </c>
      <c r="B10" s="214"/>
      <c r="C10" s="228">
        <f>SUM(B11:B44)</f>
        <v>2610476.659999999</v>
      </c>
      <c r="D10" s="184"/>
      <c r="E10" s="172" t="s">
        <v>20</v>
      </c>
      <c r="F10" s="215">
        <f>'YILLIK BİLANÇO RENKLİ'!E13</f>
        <v>263743.7</v>
      </c>
      <c r="G10" s="231"/>
    </row>
    <row r="11" spans="1:7" ht="16.5">
      <c r="A11" s="178" t="str">
        <f>'YILLIK BILANÇO POWER POİNT RENK'!A11</f>
        <v>Blok Merd.-Asansör Elekt.ve Asansör Bak.Onar.Gid….</v>
      </c>
      <c r="B11" s="214">
        <f>'YILLIK BİLANÇO RENKLİ'!B12</f>
        <v>120604.01</v>
      </c>
      <c r="C11" s="171"/>
      <c r="D11" s="184"/>
      <c r="E11" s="223" t="s">
        <v>58</v>
      </c>
      <c r="F11" s="215"/>
      <c r="G11" s="230">
        <f>SUM(F12:F18)</f>
        <v>2372141.0400000005</v>
      </c>
    </row>
    <row r="12" spans="1:7" ht="16.5">
      <c r="A12" s="178" t="str">
        <f>'YILLIK BILANÇO POWER POİNT RENK'!A12</f>
        <v>Personel Giderleri …………………………………………</v>
      </c>
      <c r="B12" s="214">
        <f>'YILLIK BİLANÇO RENKLİ'!B13</f>
        <v>1365790.13</v>
      </c>
      <c r="C12" s="171"/>
      <c r="D12" s="184"/>
      <c r="E12" s="172" t="s">
        <v>27</v>
      </c>
      <c r="F12" s="215">
        <f>'YILLIK BİLANÇO RENKLİ'!E18</f>
        <v>4667.56</v>
      </c>
      <c r="G12" s="230"/>
    </row>
    <row r="13" spans="1:7" ht="16.5">
      <c r="A13" s="178" t="str">
        <f>'YILLIK BILANÇO POWER POİNT RENK'!A13</f>
        <v>Kıdem Tazminatı Fonu ………...…………………………</v>
      </c>
      <c r="B13" s="214">
        <f>'YILLIK BİLANÇO RENKLİ'!B14</f>
        <v>81125</v>
      </c>
      <c r="C13" s="171"/>
      <c r="D13" s="184"/>
      <c r="E13" s="172" t="s">
        <v>26</v>
      </c>
      <c r="F13" s="215">
        <f>'YILLIK BİLANÇO RENKLİ'!E19</f>
        <v>199.35</v>
      </c>
      <c r="G13" s="230"/>
    </row>
    <row r="14" spans="1:7" ht="16.5">
      <c r="A14" s="178" t="str">
        <f>'YILLIK BILANÇO POWER POİNT RENK'!A14</f>
        <v>Su Arıtma ve Su Deposu Temizleme Giderleri ………</v>
      </c>
      <c r="B14" s="214">
        <f>'YILLIK BİLANÇO RENKLİ'!B15</f>
        <v>3621.79</v>
      </c>
      <c r="C14" s="171"/>
      <c r="D14" s="184"/>
      <c r="E14" s="172" t="s">
        <v>28</v>
      </c>
      <c r="F14" s="215">
        <f>'YILLIK BİLANÇO RENKLİ'!E20</f>
        <v>70</v>
      </c>
      <c r="G14" s="230"/>
    </row>
    <row r="15" spans="1:7" ht="16.5">
      <c r="A15" s="178" t="str">
        <f>'YILLIK BILANÇO POWER POİNT RENK'!A15</f>
        <v>4.Otopark Kira Giderleri………...……………...…………</v>
      </c>
      <c r="B15" s="214">
        <f>'YILLIK BİLANÇO RENKLİ'!B16</f>
        <v>11700</v>
      </c>
      <c r="C15" s="174"/>
      <c r="D15" s="183"/>
      <c r="E15" s="172" t="s">
        <v>29</v>
      </c>
      <c r="F15" s="215">
        <f>'YILLIK BİLANÇO RENKLİ'!E21</f>
        <v>0</v>
      </c>
      <c r="G15" s="230" t="s">
        <v>0</v>
      </c>
    </row>
    <row r="16" spans="1:7" ht="16.5">
      <c r="A16" s="178" t="str">
        <f>'YILLIK BILANÇO POWER POİNT RENK'!A16</f>
        <v>Bahçe Piknik Masası+Bank.+Şemsiye+Kam.Gid..</v>
      </c>
      <c r="B16" s="214">
        <f>'YILLIK BİLANÇO RENKLİ'!B17</f>
        <v>3800.66</v>
      </c>
      <c r="C16" s="174"/>
      <c r="D16" s="185"/>
      <c r="E16" s="172" t="s">
        <v>30</v>
      </c>
      <c r="F16" s="215">
        <f>'YILLIK BİLANÇO RENKLİ'!E22</f>
        <v>0</v>
      </c>
      <c r="G16" s="230"/>
    </row>
    <row r="17" spans="1:7" ht="16.5">
      <c r="A17" s="178" t="str">
        <f>'YILLIK BILANÇO POWER POİNT RENK'!A17</f>
        <v>4.Otopark Wc Yenileme Giderleri………………………</v>
      </c>
      <c r="B17" s="214">
        <f>'YILLIK BİLANÇO RENKLİ'!B18</f>
        <v>2248.16</v>
      </c>
      <c r="C17" s="174"/>
      <c r="D17" s="185"/>
      <c r="E17" s="172" t="s">
        <v>31</v>
      </c>
      <c r="F17" s="215">
        <f>'YILLIK BİLANÇO RENKLİ'!E23</f>
        <v>0</v>
      </c>
      <c r="G17" s="230"/>
    </row>
    <row r="18" spans="1:7" ht="16.5">
      <c r="A18" s="178" t="str">
        <f>'YILLIK BILANÇO POWER POİNT RENK'!A18</f>
        <v>Kamera Giderleri………………….………………………</v>
      </c>
      <c r="B18" s="214">
        <f>'YILLIK BİLANÇO RENKLİ'!B19</f>
        <v>12649.13</v>
      </c>
      <c r="C18" s="174"/>
      <c r="D18" s="183"/>
      <c r="E18" s="172" t="s">
        <v>32</v>
      </c>
      <c r="F18" s="215">
        <f>'YILLIK BİLANÇO RENKLİ'!E24</f>
        <v>2367204.1300000004</v>
      </c>
      <c r="G18" s="230" t="s">
        <v>0</v>
      </c>
    </row>
    <row r="19" spans="1:7" ht="16.5">
      <c r="A19" s="178" t="str">
        <f>'YILLIK BILANÇO POWER POİNT RENK'!A19</f>
        <v>Güvenlik Mobu Giderleri ……………………………...…</v>
      </c>
      <c r="B19" s="214">
        <f>'YILLIK BİLANÇO RENKLİ'!B20</f>
        <v>5329.05</v>
      </c>
      <c r="C19" s="174"/>
      <c r="D19" s="183"/>
      <c r="E19" s="223" t="s">
        <v>59</v>
      </c>
      <c r="F19" s="215"/>
      <c r="G19" s="230" t="e">
        <f>SUM(F20:F39)</f>
        <v>#REF!</v>
      </c>
    </row>
    <row r="20" spans="1:7" ht="16.5">
      <c r="A20" s="178" t="str">
        <f>'YILLIK BILANÇO POWER POİNT RENK'!A20</f>
        <v>Kızılçam Blok Pilates ve Yoga Odası Giderleri ………..</v>
      </c>
      <c r="B20" s="214">
        <f>'YILLIK BİLANÇO RENKLİ'!B21</f>
        <v>5313.55</v>
      </c>
      <c r="C20" s="174"/>
      <c r="D20" s="183"/>
      <c r="E20" s="172" t="s">
        <v>136</v>
      </c>
      <c r="F20" s="215">
        <f>'YILLIK BİLANÇO RENKLİ'!E25</f>
        <v>2044265.84</v>
      </c>
      <c r="G20" s="230"/>
    </row>
    <row r="21" spans="1:7" ht="16.5">
      <c r="A21" s="178" t="str">
        <f>'YILLIK BILANÇO POWER POİNT RENK'!A21</f>
        <v>Sarıçam Blok Hobi+Kütüphane+Sinema Odası Gid..…</v>
      </c>
      <c r="B21" s="214">
        <f>'YILLIK BİLANÇO RENKLİ'!B22</f>
        <v>3424.32</v>
      </c>
      <c r="C21" s="174"/>
      <c r="D21" s="183"/>
      <c r="E21" s="172" t="s">
        <v>33</v>
      </c>
      <c r="F21" s="215">
        <f>'YILLIK BİLANÇO RENKLİ'!E26</f>
        <v>5040.36</v>
      </c>
      <c r="G21" s="217"/>
    </row>
    <row r="22" spans="1:7" ht="16.5">
      <c r="A22" s="178" t="str">
        <f>'YILLIK BILANÇO POWER POİNT RENK'!A22</f>
        <v>Demirbaş Malzeme Alımı  Giderleri ……………………</v>
      </c>
      <c r="B22" s="214">
        <f>'YILLIK BİLANÇO RENKLİ'!B23</f>
        <v>15642.28</v>
      </c>
      <c r="C22" s="174"/>
      <c r="D22" s="183"/>
      <c r="E22" s="172" t="s">
        <v>34</v>
      </c>
      <c r="F22" s="215">
        <f>'YILLIK BİLANÇO RENKLİ'!E27</f>
        <v>53133.07</v>
      </c>
      <c r="G22" s="216"/>
    </row>
    <row r="23" spans="1:7" ht="16.5">
      <c r="A23" s="178" t="str">
        <f>'YILLIK BILANÇO POWER POİNT RENK'!A23</f>
        <v>Bahçe Sulama Pompaları ve Basınç Tankı Gid. ………</v>
      </c>
      <c r="B23" s="214">
        <f>'YILLIK BİLANÇO RENKLİ'!B24</f>
        <v>2767.18</v>
      </c>
      <c r="C23" s="174"/>
      <c r="D23" s="186"/>
      <c r="E23" s="172" t="s">
        <v>35</v>
      </c>
      <c r="F23" s="215">
        <f>'YILLIK BİLANÇO RENKLİ'!E28</f>
        <v>6980</v>
      </c>
      <c r="G23" s="216"/>
    </row>
    <row r="24" spans="1:7" ht="16.5">
      <c r="A24" s="178" t="str">
        <f>'YILLIK BILANÇO POWER POİNT RENK'!A24</f>
        <v>Çocuk Bahçesi Büyütme ve Bakım Çalışm.Gid.……</v>
      </c>
      <c r="B24" s="214">
        <f>'YILLIK BİLANÇO RENKLİ'!B25</f>
        <v>3179.78</v>
      </c>
      <c r="C24" s="174"/>
      <c r="D24" s="184"/>
      <c r="E24" s="172" t="s">
        <v>36</v>
      </c>
      <c r="F24" s="215">
        <f>'YILLIK BİLANÇO RENKLİ'!E29</f>
        <v>18420</v>
      </c>
      <c r="G24" s="216"/>
    </row>
    <row r="25" spans="1:7" ht="16.5">
      <c r="A25" s="178" t="str">
        <f>'YILLIK BILANÇO POWER POİNT RENK'!A25</f>
        <v>Barıyer Bakım Onarım  Giderleri ………………………</v>
      </c>
      <c r="B25" s="214">
        <f>'YILLIK BİLANÇO RENKLİ'!B26</f>
        <v>13771.11</v>
      </c>
      <c r="C25" s="174"/>
      <c r="D25" s="185"/>
      <c r="E25" s="172" t="s">
        <v>37</v>
      </c>
      <c r="F25" s="215">
        <f>'YILLIK BİLANÇO RENKLİ'!E30</f>
        <v>900</v>
      </c>
      <c r="G25" s="216" t="s">
        <v>0</v>
      </c>
    </row>
    <row r="26" spans="1:7" ht="16.5">
      <c r="A26" s="178" t="str">
        <f>'YILLIK BILANÇO POWER POİNT RENK'!A26</f>
        <v>Bahçe Düzenleme VE Demirbaş Giderleri ……………</v>
      </c>
      <c r="B26" s="214">
        <f>'YILLIK BİLANÇO RENKLİ'!B27</f>
        <v>4672</v>
      </c>
      <c r="C26" s="174"/>
      <c r="D26" s="185"/>
      <c r="E26" s="172" t="s">
        <v>38</v>
      </c>
      <c r="F26" s="215">
        <f>'YILLIK BİLANÇO RENKLİ'!E31</f>
        <v>2510</v>
      </c>
      <c r="G26" s="216" t="s">
        <v>0</v>
      </c>
    </row>
    <row r="27" spans="1:7" ht="16.5">
      <c r="A27" s="178" t="str">
        <f>'YILLIK BILANÇO POWER POİNT RENK'!A27</f>
        <v>Kapalı Otopark Elektrik ve Bakım Onarım Giderleri ……</v>
      </c>
      <c r="B27" s="214">
        <f>'YILLIK BİLANÇO RENKLİ'!B28</f>
        <v>16008.85</v>
      </c>
      <c r="C27" s="174"/>
      <c r="D27" s="185"/>
      <c r="E27" s="172" t="s">
        <v>39</v>
      </c>
      <c r="F27" s="215">
        <f>'YILLIK BİLANÇO RENKLİ'!E32</f>
        <v>4150</v>
      </c>
      <c r="G27" s="216" t="s">
        <v>0</v>
      </c>
    </row>
    <row r="28" spans="1:7" ht="16.5">
      <c r="A28" s="178" t="str">
        <f>'YILLIK BILANÇO POWER POİNT RENK'!A28</f>
        <v>Sigorta Hasar Giderleri …………………………………</v>
      </c>
      <c r="B28" s="214">
        <f>'YILLIK BİLANÇO RENKLİ'!B29</f>
        <v>10697.5</v>
      </c>
      <c r="C28" s="174"/>
      <c r="D28" s="185"/>
      <c r="E28" s="172" t="s">
        <v>28</v>
      </c>
      <c r="F28" s="215">
        <f>'YILLIK BİLANÇO RENKLİ'!E33</f>
        <v>2920</v>
      </c>
      <c r="G28" s="216" t="s">
        <v>0</v>
      </c>
    </row>
    <row r="29" spans="1:7" ht="16.5">
      <c r="A29" s="178" t="str">
        <f>'YILLIK BILANÇO POWER POİNT RENK'!A29</f>
        <v>Bakım Onarım Giderleri …………………………………</v>
      </c>
      <c r="B29" s="214">
        <f>'YILLIK BİLANÇO RENKLİ'!B30</f>
        <v>42949.93</v>
      </c>
      <c r="C29" s="174"/>
      <c r="D29" s="185"/>
      <c r="E29" s="172" t="s">
        <v>40</v>
      </c>
      <c r="F29" s="215">
        <f>'YILLIK BİLANÇO RENKLİ'!E34</f>
        <v>156696</v>
      </c>
      <c r="G29" s="216" t="s">
        <v>0</v>
      </c>
    </row>
    <row r="30" spans="1:7" ht="16.5">
      <c r="A30" s="178" t="str">
        <f>'YILLIK BILANÇO POWER POİNT RENK'!A30</f>
        <v>Temizlik Giderleri …………………………………………</v>
      </c>
      <c r="B30" s="214">
        <f>'YILLIK BİLANÇO RENKLİ'!B31</f>
        <v>12101.28</v>
      </c>
      <c r="C30" s="174"/>
      <c r="D30" s="185"/>
      <c r="E30" s="172" t="s">
        <v>41</v>
      </c>
      <c r="F30" s="215">
        <f>'YILLIK BİLANÇO RENKLİ'!E35</f>
        <v>190</v>
      </c>
      <c r="G30" s="216" t="s">
        <v>0</v>
      </c>
    </row>
    <row r="31" spans="1:7" ht="16.5">
      <c r="A31" s="178" t="str">
        <f>'YILLIK BILANÇO POWER POİNT RENK'!A31</f>
        <v>Ortak Alan Elektrik Giderleri ………………………….…</v>
      </c>
      <c r="B31" s="214">
        <f>'YILLIK BİLANÇO RENKLİ'!B32</f>
        <v>50789.76</v>
      </c>
      <c r="C31" s="174"/>
      <c r="D31" s="185"/>
      <c r="E31" s="172" t="s">
        <v>42</v>
      </c>
      <c r="F31" s="215">
        <f>'YILLIK BİLANÇO RENKLİ'!E36</f>
        <v>8424.6</v>
      </c>
      <c r="G31" s="216"/>
    </row>
    <row r="32" spans="1:7" ht="16.5">
      <c r="A32" s="178" t="str">
        <f>'YILLIK BILANÇO POWER POİNT RENK'!A32</f>
        <v>Doğalgaz Giderleri …………………………………………</v>
      </c>
      <c r="B32" s="214">
        <f>'YILLIK BİLANÇO RENKLİ'!B33</f>
        <v>534786</v>
      </c>
      <c r="C32" s="174"/>
      <c r="D32" s="185"/>
      <c r="E32" s="172" t="s">
        <v>43</v>
      </c>
      <c r="F32" s="215">
        <f>'YILLIK BİLANÇO RENKLİ'!E37</f>
        <v>12455.93</v>
      </c>
      <c r="G32" s="216" t="s">
        <v>0</v>
      </c>
    </row>
    <row r="33" spans="1:7" ht="16.5">
      <c r="A33" s="178" t="str">
        <f>'YILLIK BILANÇO POWER POİNT RENK'!A33</f>
        <v>Doğalgaz Okuma Giderleri ………………………………</v>
      </c>
      <c r="B33" s="214">
        <f>'YILLIK BİLANÇO RENKLİ'!B34</f>
        <v>15018.27</v>
      </c>
      <c r="C33" s="174"/>
      <c r="D33" s="185"/>
      <c r="E33" s="172" t="s">
        <v>44</v>
      </c>
      <c r="F33" s="215">
        <f>'YILLIK BİLANÇO RENKLİ'!E38</f>
        <v>1312.68</v>
      </c>
      <c r="G33" s="216" t="s">
        <v>0</v>
      </c>
    </row>
    <row r="34" spans="1:7" ht="16.5">
      <c r="A34" s="178" t="str">
        <f>'YILLIK BILANÇO POWER POİNT RENK'!A34</f>
        <v>Su Giderleri (Teknik,Yönetim,Personel,vs)………………</v>
      </c>
      <c r="B34" s="214">
        <f>'YILLIK BİLANÇO RENKLİ'!B35</f>
        <v>5785</v>
      </c>
      <c r="C34" s="174"/>
      <c r="D34" s="185"/>
      <c r="E34" s="172" t="s">
        <v>45</v>
      </c>
      <c r="F34" s="215">
        <f>'YILLIK BİLANÇO RENKLİ'!E39</f>
        <v>12105.55</v>
      </c>
      <c r="G34" s="217"/>
    </row>
    <row r="35" spans="1:7" ht="16.5">
      <c r="A35" s="178" t="str">
        <f>'YILLIK BILANÇO POWER POİNT RENK'!A35</f>
        <v>Bahçe Giderleri ………………………………………..…</v>
      </c>
      <c r="B35" s="214">
        <f>'YILLIK BİLANÇO RENKLİ'!B36</f>
        <v>33786.96</v>
      </c>
      <c r="C35" s="171"/>
      <c r="D35" s="185"/>
      <c r="E35" s="172" t="s">
        <v>46</v>
      </c>
      <c r="F35" s="215">
        <f>'YILLIK BİLANÇO RENKLİ'!E40</f>
        <v>1368</v>
      </c>
      <c r="G35" s="217"/>
    </row>
    <row r="36" spans="1:7" ht="16.5">
      <c r="A36" s="178" t="str">
        <f>'YILLIK BILANÇO POWER POİNT RENK'!A36</f>
        <v>Telefon+Fax+ADSL Giderleri …………………………..</v>
      </c>
      <c r="B36" s="214">
        <f>'YILLIK BİLANÇO RENKLİ'!B37</f>
        <v>3401.5</v>
      </c>
      <c r="C36" s="171"/>
      <c r="D36" s="185"/>
      <c r="E36" s="172" t="s">
        <v>47</v>
      </c>
      <c r="F36" s="215" t="e">
        <f>'YILLIK BİLANÇO RENKLİ'!#REF!</f>
        <v>#REF!</v>
      </c>
      <c r="G36" s="217"/>
    </row>
    <row r="37" spans="1:7" ht="16.5">
      <c r="A37" s="178" t="str">
        <f>'YILLIK BILANÇO POWER POİNT RENK'!A37</f>
        <v>İlaçlama Giderleri ……………………………………..…</v>
      </c>
      <c r="B37" s="214">
        <f>'YILLIK BİLANÇO RENKLİ'!B38</f>
        <v>4932.4</v>
      </c>
      <c r="C37" s="171"/>
      <c r="D37" s="185"/>
      <c r="E37" s="172" t="s">
        <v>48</v>
      </c>
      <c r="F37" s="215">
        <f>'YILLIK BİLANÇO RENKLİ'!E41</f>
        <v>19608.94</v>
      </c>
      <c r="G37" s="216"/>
    </row>
    <row r="38" spans="1:7" ht="16.5">
      <c r="A38" s="178" t="str">
        <f>'YILLIK BILANÇO POWER POİNT RENK'!A38</f>
        <v>Ortak Alan Sigorta Giderleri…………………………...…</v>
      </c>
      <c r="B38" s="214">
        <f>'YILLIK BİLANÇO RENKLİ'!B39</f>
        <v>17009.51</v>
      </c>
      <c r="C38" s="171"/>
      <c r="D38" s="185"/>
      <c r="E38" s="172" t="s">
        <v>49</v>
      </c>
      <c r="F38" s="215">
        <f>'YILLIK BİLANÇO RENKLİ'!E42</f>
        <v>2700</v>
      </c>
      <c r="G38" s="216"/>
    </row>
    <row r="39" spans="1:7" ht="16.5">
      <c r="A39" s="178" t="str">
        <f>'YILLIK BILANÇO POWER POİNT RENK'!A39</f>
        <v>Büro Kırtasiye,Bilgisayar Tamir Bakım …………………</v>
      </c>
      <c r="B39" s="214">
        <f>'YILLIK BİLANÇO RENKLİ'!B40</f>
        <v>10667.56</v>
      </c>
      <c r="C39" s="171"/>
      <c r="D39" s="185"/>
      <c r="E39" s="172" t="s">
        <v>50</v>
      </c>
      <c r="F39" s="215">
        <f>'YILLIK BİLANÇO RENKLİ'!E43</f>
        <v>14023.16</v>
      </c>
      <c r="G39" s="216"/>
    </row>
    <row r="40" spans="1:7" ht="16.5">
      <c r="A40" s="178" t="str">
        <f>'YILLIK BILANÇO POWER POİNT RENK'!A40</f>
        <v>Yönetim-Posta Nakliye,Yol  Giderleri …………………..</v>
      </c>
      <c r="B40" s="214">
        <f>'YILLIK BİLANÇO RENKLİ'!B41</f>
        <v>7954.75</v>
      </c>
      <c r="C40" s="171"/>
      <c r="D40" s="185"/>
      <c r="E40" s="172"/>
      <c r="F40" s="215"/>
      <c r="G40" s="216"/>
    </row>
    <row r="41" spans="1:7" ht="16.5">
      <c r="A41" s="178" t="str">
        <f>'YILLIK BILANÇO POWER POİNT RENK'!A41</f>
        <v>Deprem Evi  Malzm. ve Personel Gid……………………</v>
      </c>
      <c r="B41" s="214">
        <f>'YILLIK BİLANÇO RENKLİ'!B42</f>
        <v>162672.82</v>
      </c>
      <c r="C41" s="171"/>
      <c r="D41" s="185"/>
      <c r="E41" s="172"/>
      <c r="F41" s="215"/>
      <c r="G41" s="216"/>
    </row>
    <row r="42" spans="1:7" ht="16.5">
      <c r="A42" s="178" t="str">
        <f>'YILLIK BILANÇO POWER POİNT RENK'!A42</f>
        <v>Deprem Evi Digitürk Gideri ………………………………</v>
      </c>
      <c r="B42" s="214">
        <f>'YILLIK BİLANÇO RENKLİ'!B43</f>
        <v>480</v>
      </c>
      <c r="C42" s="171"/>
      <c r="D42" s="185"/>
      <c r="E42" s="172"/>
      <c r="F42" s="215"/>
      <c r="G42" s="216"/>
    </row>
    <row r="43" spans="1:7" ht="16.5">
      <c r="A43" s="178" t="str">
        <f>'YILLIK BILANÇO POWER POİNT RENK'!A43</f>
        <v>Avukatlık ve Dava İcra Giderleri …………………………</v>
      </c>
      <c r="B43" s="214">
        <f>'YILLIK BİLANÇO RENKLİ'!B44</f>
        <v>23720</v>
      </c>
      <c r="C43" s="171"/>
      <c r="D43" s="185"/>
      <c r="E43" s="172"/>
      <c r="F43" s="215"/>
      <c r="G43" s="216"/>
    </row>
    <row r="44" spans="1:7" ht="17.25" thickBot="1">
      <c r="A44" s="178" t="str">
        <f>'YILLIK BILANÇO POWER POİNT RENK'!A44</f>
        <v>Banka Masraf Giderleri ……………………………………</v>
      </c>
      <c r="B44" s="214">
        <f>'YILLIK BİLANÇO RENKLİ'!B45</f>
        <v>2076.42</v>
      </c>
      <c r="C44" s="171"/>
      <c r="D44" s="185"/>
      <c r="E44" s="172"/>
      <c r="F44" s="215"/>
      <c r="G44" s="216"/>
    </row>
    <row r="45" spans="1:7" ht="18" thickBot="1" thickTop="1">
      <c r="A45" s="224" t="s">
        <v>19</v>
      </c>
      <c r="B45" s="180"/>
      <c r="C45" s="229">
        <f>SUM(C3+C4+C5+C8+C10)</f>
        <v>2822429.2199999993</v>
      </c>
      <c r="D45" s="187"/>
      <c r="E45" s="226" t="s">
        <v>51</v>
      </c>
      <c r="F45" s="218"/>
      <c r="G45" s="219" t="e">
        <f>SUM(G3+G6+G9+G11+G19)</f>
        <v>#REF!</v>
      </c>
    </row>
    <row r="46" spans="1:7" ht="19.5" thickBot="1" thickTop="1">
      <c r="A46" s="225" t="s">
        <v>53</v>
      </c>
      <c r="B46" s="179"/>
      <c r="C46" s="181"/>
      <c r="D46" s="188"/>
      <c r="E46" s="227" t="s">
        <v>52</v>
      </c>
      <c r="F46" s="220"/>
      <c r="G46" s="221" t="e">
        <f>'YILLIK BİLANÇO RENKLİ'!#REF!</f>
        <v>#REF!</v>
      </c>
    </row>
    <row r="47" ht="13.5" thickTop="1"/>
  </sheetData>
  <sheetProtection/>
  <mergeCells count="1">
    <mergeCell ref="A1:G1"/>
  </mergeCells>
  <printOptions/>
  <pageMargins left="0.27" right="0.15748031496062992" top="0.11811023622047245" bottom="0.1968503937007874" header="0.11811023622047245" footer="0.15748031496062992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2015-05-23T11:39:51Z</cp:lastPrinted>
  <dcterms:created xsi:type="dcterms:W3CDTF">1999-05-26T11:21:22Z</dcterms:created>
  <dcterms:modified xsi:type="dcterms:W3CDTF">2015-05-23T11:40:59Z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