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BİLANÇO" sheetId="1" r:id="rId1"/>
  </sheets>
  <definedNames>
    <definedName name="_xlnm.Print_Area" localSheetId="0">'BİLANÇO'!$B$1:$N$51</definedName>
  </definedNames>
  <calcPr fullCalcOnLoad="1"/>
</workbook>
</file>

<file path=xl/sharedStrings.xml><?xml version="1.0" encoding="utf-8"?>
<sst xmlns="http://schemas.openxmlformats.org/spreadsheetml/2006/main" count="126" uniqueCount="102">
  <si>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</si>
  <si>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EK-A</t>
  </si>
  <si>
    <t>PASİF(TL)</t>
  </si>
  <si>
    <t xml:space="preserve">BANKALAR </t>
  </si>
  <si>
    <t xml:space="preserve">TİCARİ BORÇLAR </t>
  </si>
  <si>
    <t xml:space="preserve">ALINAN DEPOZİTO VE TEMİNATLAR </t>
  </si>
  <si>
    <t xml:space="preserve">REPO - FON - POS </t>
  </si>
  <si>
    <t xml:space="preserve">FONLAR </t>
  </si>
  <si>
    <t xml:space="preserve">ALACAKLAR </t>
  </si>
  <si>
    <t>ÖDENECEK VERGİ VE DİĞER YÜKÜMLÜLÜKLER</t>
  </si>
  <si>
    <t xml:space="preserve">GELİR TAHAKKUKULARI </t>
  </si>
  <si>
    <t xml:space="preserve">GİDERLER </t>
  </si>
  <si>
    <t>TAHSİLATLAR</t>
  </si>
  <si>
    <t xml:space="preserve">75.PARSEL ESTON ÇAMLIEVLER SİTESİ </t>
  </si>
  <si>
    <t>%</t>
  </si>
  <si>
    <r>
      <t>KASA</t>
    </r>
    <r>
      <rPr>
        <sz val="10"/>
        <rFont val="Arial"/>
        <family val="2"/>
      </rPr>
      <t xml:space="preserve"> …………………………………………………</t>
    </r>
  </si>
  <si>
    <t>Akbank Pos………………………………………….</t>
  </si>
  <si>
    <t>Akbank Kıdem Tazminatı Fon Hesabı ……………</t>
  </si>
  <si>
    <t>Akbank Fon Hesabı ………………………………..</t>
  </si>
  <si>
    <t>Dairelerden Alacaklar ………………………………</t>
  </si>
  <si>
    <t>Blok Giderleri (Elektrik,Asansör bakım, onarım)…</t>
  </si>
  <si>
    <t>Personel Giderleri …………………………………..</t>
  </si>
  <si>
    <t>Temizlik Giderleri ……………………………………</t>
  </si>
  <si>
    <t>Elektrik Giderleri ……………………………………</t>
  </si>
  <si>
    <t>Doğalgaz Giderleri …………………………………</t>
  </si>
  <si>
    <t>Su Giderleri (Teknik,Yönetim,Personel,vs)………</t>
  </si>
  <si>
    <t>Bakım Onarım Giderleri ……………………………</t>
  </si>
  <si>
    <t>Su Arıtma ve Su Deposu Temizleme Giderleri ….</t>
  </si>
  <si>
    <t>Demirbaş Mallzeme Alımı …………………………</t>
  </si>
  <si>
    <t>Bahçe Giderleri ……………………………………..</t>
  </si>
  <si>
    <t>Telefon+FaxGiderleri ……………………………….</t>
  </si>
  <si>
    <t>İlaçlama Giderleri ……………………………………</t>
  </si>
  <si>
    <t>Büro Kırtasiye,Bilgisayar Tamir Bakım …………..</t>
  </si>
  <si>
    <t>Deprem Evi  Malzm. ve Personel Gid…………….</t>
  </si>
  <si>
    <t>Deprem Evi Digitürk ve D-Smart Gideri …………..</t>
  </si>
  <si>
    <t>Avukatlık ve Dava İcra Giderleri ……………………</t>
  </si>
  <si>
    <t>Banka Masraf Giderleri …………………………….</t>
  </si>
  <si>
    <t>Yönetim-Posta Nakl.,Temsil Ağırl.-Yol  Gid………</t>
  </si>
  <si>
    <t>Omak Asansör Ltd.Şti.……………………………..</t>
  </si>
  <si>
    <t>Ortak Alan Sigorta ……………………...…..……..</t>
  </si>
  <si>
    <t>Diğer Muhtelif Satıcılar……………………………..</t>
  </si>
  <si>
    <t>Büfe Depoziti ……………………………………….</t>
  </si>
  <si>
    <t>Ogs ve 3.Kapı Depozitoları ………………………..</t>
  </si>
  <si>
    <t>Kıdem Tazminatı Fonu …………………………….</t>
  </si>
  <si>
    <t>Aidat Tahakkukları …………………………………</t>
  </si>
  <si>
    <t>Kesin Hesap Tahakkukları ………………………..</t>
  </si>
  <si>
    <t>Otop.Kat.Payı ………………………………………</t>
  </si>
  <si>
    <t>Tenis Katılım Payı …………………………………</t>
  </si>
  <si>
    <t>Gecikme Tazminatı Tahakkukları …………………</t>
  </si>
  <si>
    <t>Aidat Tahsilatları ……………………………………</t>
  </si>
  <si>
    <t>Kesin Hesap Tahsilatları ……………………………</t>
  </si>
  <si>
    <t>Otopark Katılım Payı ……………………………….</t>
  </si>
  <si>
    <t>Asansör Kullandırma Tahsilatları …………………</t>
  </si>
  <si>
    <t>Kira Katılım Payları …………………………………</t>
  </si>
  <si>
    <t>İşyerleri Katılım Payları ……………………………</t>
  </si>
  <si>
    <t>Reklam Katılım Payları ……………………………</t>
  </si>
  <si>
    <t>Tenis Sahası Katılım Payları ………………………</t>
  </si>
  <si>
    <t>Deprem Evi Katılım Payı …………………………..</t>
  </si>
  <si>
    <t>Deprem Evi Maç Katılım Payı………………………</t>
  </si>
  <si>
    <t>Gecikme Tazminatı Tahsilatları ……………………</t>
  </si>
  <si>
    <t>Banka Fon Gelirleri …………………………………</t>
  </si>
  <si>
    <t>Kredi Kartı Komisyon Tahsilatları …………………</t>
  </si>
  <si>
    <t>76 Parsel Katılım Payı………………………………</t>
  </si>
  <si>
    <t>76 Parsel 4.Otopark Kira Karşlığı Katılım  Payı …</t>
  </si>
  <si>
    <t>Sigorta Hasar ve Diğer Çeşitli Katılım Payları ……</t>
  </si>
  <si>
    <t>Halı Saha Maç Katılım Payları ……………………</t>
  </si>
  <si>
    <t>TAHSİLATLAR (GELİRLER)………………………</t>
  </si>
  <si>
    <t>GİDERLER …………………………………………</t>
  </si>
  <si>
    <t>GELİR GİDER FARKI (+)…………………………</t>
  </si>
  <si>
    <t>GELİR GİDER FARKI (-)……………………………</t>
  </si>
  <si>
    <t>S.G.K. + Gel.Vergi.+Damga Verg.+Send.Aidatı…</t>
  </si>
  <si>
    <t>Deprev Evi Kat.Payı Tahakkukları ………………..</t>
  </si>
  <si>
    <t>Denizbank Bankamatik Kira Bedeli………………..</t>
  </si>
  <si>
    <t>Kamera Giderleri …………………………………..</t>
  </si>
  <si>
    <t>Bariyer Kolu ve Kart Okuyucu Giderleri ………….</t>
  </si>
  <si>
    <t>Çocuk Bahçesi Oyun Grubu Giderleri ……..</t>
  </si>
  <si>
    <t>Güvenlik Mobu Giderleri………...………………….</t>
  </si>
  <si>
    <t>Kapalı Otopark Elektrik Bak.Onarım Giderleri……</t>
  </si>
  <si>
    <t>Yangın Merdiven Üst.Saç Membranla Kapatılması.</t>
  </si>
  <si>
    <t>Enerjisa Elektrik …………………………………….</t>
  </si>
  <si>
    <t>4.(Açık) Otopark Kira ve Bakım Bedeli …………..</t>
  </si>
  <si>
    <t>Yürüyüş yolları Bakım Onarım Giderleri ………….</t>
  </si>
  <si>
    <t>B2 Blok Giriş Üstlerine Sundurma Yapılması ………</t>
  </si>
  <si>
    <t>Personel Avansları …………………………………….</t>
  </si>
  <si>
    <t xml:space="preserve">DİĞER ÇEŞİTLİ BORÇLAR </t>
  </si>
  <si>
    <t>4.Otopark WC Gideri………………………………..</t>
  </si>
  <si>
    <t>Ortak Alan Sigorta Giderleri ……………………….</t>
  </si>
  <si>
    <t>Yangın merd.+Çatı Asansör kule yan.Duv+Sund.avans</t>
  </si>
  <si>
    <t>2 0 1 4</t>
  </si>
  <si>
    <t>2 0 1 5</t>
  </si>
  <si>
    <t xml:space="preserve">Çatı Asansör Kule Yan Duvarlarının Kumlu Membranla </t>
  </si>
  <si>
    <t>,</t>
  </si>
  <si>
    <t>Yangın merd.+Çatı Asansör kule yan.Duv+Sund.Tah.</t>
  </si>
  <si>
    <t>2 0 1 6</t>
  </si>
  <si>
    <t>Ağustos-2016 Personel Maaş+İkramiye+Yakacak</t>
  </si>
  <si>
    <t>Asansör Revizyon Tahsilatları ………………………….</t>
  </si>
  <si>
    <t>Y.k.b Pos………………………………………….</t>
  </si>
  <si>
    <t>Akbank İçerenköy Şb.62268 Hs.</t>
  </si>
  <si>
    <t>Y.Kredi Ümraniye Şubesi 4841498 Hs.</t>
  </si>
  <si>
    <t>Om Elektrik Asansör Revizyon …………………..</t>
  </si>
  <si>
    <t>AKTİF(TL)                                                                               KARŞILAŞTIRMALI  HESAP HÜLASASI 18.05.2014.- 31.08.2016</t>
  </si>
  <si>
    <t>Bahçe Piknik Masası+Bank+Şemsiye Çardak….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</si>
</sst>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%0.00"/>
    <numFmt numFmtId="187" formatCode="%0.0"/>
    <numFmt numFmtId="188" formatCode="%0."/>
    <numFmt numFmtId="189" formatCode="%0"/>
    <numFmt numFmtId="190" formatCode="0.00;[Red]0.00"/>
    <numFmt numFmtId="191" formatCode="0.00_ ;[Red]\-0.00\ "/>
    <numFmt numFmtId="192" formatCode="#,##0.00_ ;[Red]\-#,##0.00\ "/>
    <numFmt numFmtId="193" formatCode="%00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hair"/>
      <bottom style="hair"/>
    </border>
    <border>
      <left style="thick"/>
      <right style="thin"/>
      <top style="thick"/>
      <bottom style="medium"/>
    </border>
    <border>
      <left style="thick"/>
      <right style="thin"/>
      <top style="hair"/>
      <bottom style="hair"/>
    </border>
    <border>
      <left style="thick"/>
      <right style="thin"/>
      <top style="medium"/>
      <bottom style="hair"/>
    </border>
    <border>
      <left style="thick"/>
      <right style="thin"/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 style="thick"/>
      <right>
        <color indexed="63"/>
      </right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ck"/>
      <right style="thin"/>
      <top style="hair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>
        <color indexed="63"/>
      </top>
      <bottom style="hair"/>
    </border>
    <border>
      <left style="thick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33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0" fillId="34" borderId="0" xfId="0" applyFont="1" applyFill="1" applyBorder="1" applyAlignment="1">
      <alignment horizontal="left"/>
    </xf>
    <xf numFmtId="4" fontId="9" fillId="35" borderId="14" xfId="0" applyNumberFormat="1" applyFont="1" applyFill="1" applyBorder="1" applyAlignment="1" applyProtection="1">
      <alignment/>
      <protection locked="0"/>
    </xf>
    <xf numFmtId="4" fontId="7" fillId="35" borderId="14" xfId="0" applyNumberFormat="1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/>
      <protection locked="0"/>
    </xf>
    <xf numFmtId="4" fontId="8" fillId="35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4" fontId="8" fillId="35" borderId="16" xfId="0" applyNumberFormat="1" applyFont="1" applyFill="1" applyBorder="1" applyAlignment="1" applyProtection="1">
      <alignment/>
      <protection locked="0"/>
    </xf>
    <xf numFmtId="4" fontId="8" fillId="35" borderId="16" xfId="0" applyNumberFormat="1" applyFont="1" applyFill="1" applyBorder="1" applyAlignment="1">
      <alignment/>
    </xf>
    <xf numFmtId="4" fontId="9" fillId="35" borderId="16" xfId="0" applyNumberFormat="1" applyFont="1" applyFill="1" applyBorder="1" applyAlignment="1" applyProtection="1">
      <alignment/>
      <protection locked="0"/>
    </xf>
    <xf numFmtId="4" fontId="0" fillId="35" borderId="16" xfId="0" applyNumberFormat="1" applyFont="1" applyFill="1" applyBorder="1" applyAlignment="1" applyProtection="1">
      <alignment/>
      <protection locked="0"/>
    </xf>
    <xf numFmtId="4" fontId="8" fillId="35" borderId="17" xfId="0" applyNumberFormat="1" applyFont="1" applyFill="1" applyBorder="1" applyAlignment="1" applyProtection="1">
      <alignment/>
      <protection locked="0"/>
    </xf>
    <xf numFmtId="4" fontId="0" fillId="35" borderId="16" xfId="0" applyNumberFormat="1" applyFont="1" applyFill="1" applyBorder="1" applyAlignment="1" applyProtection="1">
      <alignment horizontal="right"/>
      <protection locked="0"/>
    </xf>
    <xf numFmtId="4" fontId="0" fillId="35" borderId="18" xfId="0" applyNumberFormat="1" applyFont="1" applyFill="1" applyBorder="1" applyAlignment="1" applyProtection="1">
      <alignment/>
      <protection locked="0"/>
    </xf>
    <xf numFmtId="4" fontId="0" fillId="35" borderId="14" xfId="0" applyNumberFormat="1" applyFont="1" applyFill="1" applyBorder="1" applyAlignment="1" applyProtection="1">
      <alignment horizontal="right"/>
      <protection locked="0"/>
    </xf>
    <xf numFmtId="4" fontId="0" fillId="35" borderId="19" xfId="0" applyNumberFormat="1" applyFont="1" applyFill="1" applyBorder="1" applyAlignment="1" applyProtection="1">
      <alignment/>
      <protection locked="0"/>
    </xf>
    <xf numFmtId="0" fontId="7" fillId="0" borderId="20" xfId="0" applyFont="1" applyBorder="1" applyAlignment="1">
      <alignment horizontal="center"/>
    </xf>
    <xf numFmtId="187" fontId="11" fillId="33" borderId="21" xfId="0" applyNumberFormat="1" applyFont="1" applyFill="1" applyBorder="1" applyAlignment="1" applyProtection="1">
      <alignment horizontal="center" vertical="center"/>
      <protection locked="0"/>
    </xf>
    <xf numFmtId="189" fontId="11" fillId="33" borderId="21" xfId="0" applyNumberFormat="1" applyFont="1" applyFill="1" applyBorder="1" applyAlignment="1" applyProtection="1">
      <alignment horizontal="center" vertical="center"/>
      <protection locked="0"/>
    </xf>
    <xf numFmtId="187" fontId="11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>
      <alignment horizontal="center"/>
    </xf>
    <xf numFmtId="4" fontId="8" fillId="35" borderId="24" xfId="0" applyNumberFormat="1" applyFont="1" applyFill="1" applyBorder="1" applyAlignment="1" applyProtection="1">
      <alignment/>
      <protection locked="0"/>
    </xf>
    <xf numFmtId="4" fontId="8" fillId="35" borderId="24" xfId="0" applyNumberFormat="1" applyFont="1" applyFill="1" applyBorder="1" applyAlignment="1">
      <alignment/>
    </xf>
    <xf numFmtId="4" fontId="9" fillId="35" borderId="24" xfId="0" applyNumberFormat="1" applyFont="1" applyFill="1" applyBorder="1" applyAlignment="1" applyProtection="1">
      <alignment/>
      <protection locked="0"/>
    </xf>
    <xf numFmtId="4" fontId="7" fillId="35" borderId="24" xfId="0" applyNumberFormat="1" applyFont="1" applyFill="1" applyBorder="1" applyAlignment="1">
      <alignment/>
    </xf>
    <xf numFmtId="4" fontId="0" fillId="35" borderId="24" xfId="0" applyNumberFormat="1" applyFont="1" applyFill="1" applyBorder="1" applyAlignment="1" applyProtection="1">
      <alignment/>
      <protection locked="0"/>
    </xf>
    <xf numFmtId="4" fontId="0" fillId="35" borderId="24" xfId="0" applyNumberFormat="1" applyFont="1" applyFill="1" applyBorder="1" applyAlignment="1" applyProtection="1">
      <alignment horizontal="right"/>
      <protection locked="0"/>
    </xf>
    <xf numFmtId="4" fontId="0" fillId="35" borderId="25" xfId="0" applyNumberFormat="1" applyFont="1" applyFill="1" applyBorder="1" applyAlignment="1" applyProtection="1">
      <alignment/>
      <protection locked="0"/>
    </xf>
    <xf numFmtId="0" fontId="7" fillId="0" borderId="23" xfId="0" applyFont="1" applyBorder="1" applyAlignment="1">
      <alignment horizontal="center"/>
    </xf>
    <xf numFmtId="187" fontId="11" fillId="33" borderId="26" xfId="0" applyNumberFormat="1" applyFont="1" applyFill="1" applyBorder="1" applyAlignment="1" applyProtection="1">
      <alignment horizontal="center" vertical="center"/>
      <protection locked="0"/>
    </xf>
    <xf numFmtId="187" fontId="11" fillId="33" borderId="24" xfId="0" applyNumberFormat="1" applyFont="1" applyFill="1" applyBorder="1" applyAlignment="1" applyProtection="1">
      <alignment horizontal="center" vertical="center"/>
      <protection locked="0"/>
    </xf>
    <xf numFmtId="189" fontId="11" fillId="33" borderId="24" xfId="0" applyNumberFormat="1" applyFont="1" applyFill="1" applyBorder="1" applyAlignment="1" applyProtection="1">
      <alignment horizontal="center" vertical="center"/>
      <protection locked="0"/>
    </xf>
    <xf numFmtId="4" fontId="8" fillId="35" borderId="21" xfId="0" applyNumberFormat="1" applyFont="1" applyFill="1" applyBorder="1" applyAlignment="1">
      <alignment horizontal="right"/>
    </xf>
    <xf numFmtId="4" fontId="8" fillId="35" borderId="27" xfId="0" applyNumberFormat="1" applyFont="1" applyFill="1" applyBorder="1" applyAlignment="1">
      <alignment horizontal="right"/>
    </xf>
    <xf numFmtId="4" fontId="9" fillId="35" borderId="21" xfId="0" applyNumberFormat="1" applyFont="1" applyFill="1" applyBorder="1" applyAlignment="1" applyProtection="1">
      <alignment/>
      <protection locked="0"/>
    </xf>
    <xf numFmtId="4" fontId="9" fillId="35" borderId="27" xfId="0" applyNumberFormat="1" applyFont="1" applyFill="1" applyBorder="1" applyAlignment="1" applyProtection="1">
      <alignment/>
      <protection locked="0"/>
    </xf>
    <xf numFmtId="4" fontId="0" fillId="35" borderId="21" xfId="0" applyNumberFormat="1" applyFont="1" applyFill="1" applyBorder="1" applyAlignment="1" applyProtection="1">
      <alignment/>
      <protection locked="0"/>
    </xf>
    <xf numFmtId="4" fontId="0" fillId="35" borderId="27" xfId="0" applyNumberFormat="1" applyFont="1" applyFill="1" applyBorder="1" applyAlignment="1" applyProtection="1">
      <alignment/>
      <protection locked="0"/>
    </xf>
    <xf numFmtId="4" fontId="7" fillId="33" borderId="21" xfId="0" applyNumberFormat="1" applyFont="1" applyFill="1" applyBorder="1" applyAlignment="1">
      <alignment horizontal="right"/>
    </xf>
    <xf numFmtId="4" fontId="0" fillId="35" borderId="21" xfId="0" applyNumberFormat="1" applyFont="1" applyFill="1" applyBorder="1" applyAlignment="1">
      <alignment/>
    </xf>
    <xf numFmtId="4" fontId="0" fillId="35" borderId="27" xfId="0" applyNumberFormat="1" applyFont="1" applyFill="1" applyBorder="1" applyAlignment="1">
      <alignment/>
    </xf>
    <xf numFmtId="4" fontId="0" fillId="35" borderId="22" xfId="0" applyNumberFormat="1" applyFont="1" applyFill="1" applyBorder="1" applyAlignment="1">
      <alignment/>
    </xf>
    <xf numFmtId="4" fontId="0" fillId="35" borderId="28" xfId="0" applyNumberFormat="1" applyFont="1" applyFill="1" applyBorder="1" applyAlignment="1">
      <alignment/>
    </xf>
    <xf numFmtId="4" fontId="0" fillId="35" borderId="29" xfId="0" applyNumberFormat="1" applyFont="1" applyFill="1" applyBorder="1" applyAlignment="1">
      <alignment/>
    </xf>
    <xf numFmtId="4" fontId="0" fillId="35" borderId="30" xfId="0" applyNumberFormat="1" applyFont="1" applyFill="1" applyBorder="1" applyAlignment="1">
      <alignment/>
    </xf>
    <xf numFmtId="4" fontId="7" fillId="0" borderId="31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187" fontId="11" fillId="33" borderId="29" xfId="0" applyNumberFormat="1" applyFont="1" applyFill="1" applyBorder="1" applyAlignment="1" applyProtection="1">
      <alignment horizontal="center" vertical="center"/>
      <protection locked="0"/>
    </xf>
    <xf numFmtId="187" fontId="11" fillId="33" borderId="33" xfId="0" applyNumberFormat="1" applyFont="1" applyFill="1" applyBorder="1" applyAlignment="1" applyProtection="1">
      <alignment horizontal="center" vertical="center"/>
      <protection locked="0"/>
    </xf>
    <xf numFmtId="186" fontId="12" fillId="33" borderId="31" xfId="0" applyNumberFormat="1" applyFont="1" applyFill="1" applyBorder="1" applyAlignment="1" applyProtection="1">
      <alignment horizontal="center" vertical="center"/>
      <protection locked="0"/>
    </xf>
    <xf numFmtId="187" fontId="11" fillId="33" borderId="25" xfId="0" applyNumberFormat="1" applyFont="1" applyFill="1" applyBorder="1" applyAlignment="1" applyProtection="1">
      <alignment horizontal="center" vertical="center"/>
      <protection locked="0"/>
    </xf>
    <xf numFmtId="187" fontId="11" fillId="33" borderId="34" xfId="0" applyNumberFormat="1" applyFont="1" applyFill="1" applyBorder="1" applyAlignment="1" applyProtection="1">
      <alignment horizontal="center" vertical="center"/>
      <protection locked="0"/>
    </xf>
    <xf numFmtId="187" fontId="12" fillId="33" borderId="21" xfId="0" applyNumberFormat="1" applyFont="1" applyFill="1" applyBorder="1" applyAlignment="1" applyProtection="1">
      <alignment horizontal="center" vertical="center"/>
      <protection locked="0"/>
    </xf>
    <xf numFmtId="187" fontId="1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5" borderId="35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4" fillId="36" borderId="36" xfId="0" applyFont="1" applyFill="1" applyBorder="1" applyAlignment="1">
      <alignment/>
    </xf>
    <xf numFmtId="4" fontId="7" fillId="36" borderId="36" xfId="0" applyNumberFormat="1" applyFont="1" applyFill="1" applyBorder="1" applyAlignment="1">
      <alignment/>
    </xf>
    <xf numFmtId="4" fontId="0" fillId="36" borderId="36" xfId="0" applyNumberFormat="1" applyFont="1" applyFill="1" applyBorder="1" applyAlignment="1">
      <alignment/>
    </xf>
    <xf numFmtId="0" fontId="0" fillId="36" borderId="36" xfId="0" applyFont="1" applyFill="1" applyBorder="1" applyAlignment="1">
      <alignment/>
    </xf>
    <xf numFmtId="0" fontId="7" fillId="36" borderId="36" xfId="0" applyFont="1" applyFill="1" applyBorder="1" applyAlignment="1">
      <alignment/>
    </xf>
    <xf numFmtId="0" fontId="0" fillId="36" borderId="37" xfId="0" applyFont="1" applyFill="1" applyBorder="1" applyAlignment="1">
      <alignment/>
    </xf>
    <xf numFmtId="2" fontId="11" fillId="33" borderId="24" xfId="0" applyNumberFormat="1" applyFont="1" applyFill="1" applyBorder="1" applyAlignment="1" applyProtection="1">
      <alignment horizontal="center" vertical="center"/>
      <protection locked="0"/>
    </xf>
    <xf numFmtId="4" fontId="7" fillId="35" borderId="16" xfId="0" applyNumberFormat="1" applyFont="1" applyFill="1" applyBorder="1" applyAlignment="1">
      <alignment/>
    </xf>
    <xf numFmtId="4" fontId="8" fillId="35" borderId="38" xfId="0" applyNumberFormat="1" applyFont="1" applyFill="1" applyBorder="1" applyAlignment="1" applyProtection="1">
      <alignment/>
      <protection locked="0"/>
    </xf>
    <xf numFmtId="4" fontId="8" fillId="35" borderId="16" xfId="0" applyNumberFormat="1" applyFont="1" applyFill="1" applyBorder="1" applyAlignment="1">
      <alignment horizontal="right"/>
    </xf>
    <xf numFmtId="4" fontId="7" fillId="33" borderId="16" xfId="0" applyNumberFormat="1" applyFont="1" applyFill="1" applyBorder="1" applyAlignment="1">
      <alignment horizontal="right"/>
    </xf>
    <xf numFmtId="4" fontId="0" fillId="35" borderId="16" xfId="0" applyNumberFormat="1" applyFont="1" applyFill="1" applyBorder="1" applyAlignment="1">
      <alignment/>
    </xf>
    <xf numFmtId="4" fontId="0" fillId="35" borderId="18" xfId="0" applyNumberFormat="1" applyFont="1" applyFill="1" applyBorder="1" applyAlignment="1">
      <alignment/>
    </xf>
    <xf numFmtId="4" fontId="0" fillId="35" borderId="39" xfId="0" applyNumberFormat="1" applyFont="1" applyFill="1" applyBorder="1" applyAlignment="1">
      <alignment/>
    </xf>
    <xf numFmtId="4" fontId="7" fillId="0" borderId="40" xfId="0" applyNumberFormat="1" applyFont="1" applyBorder="1" applyAlignment="1">
      <alignment horizontal="right"/>
    </xf>
    <xf numFmtId="187" fontId="13" fillId="33" borderId="24" xfId="0" applyNumberFormat="1" applyFont="1" applyFill="1" applyBorder="1" applyAlignment="1" applyProtection="1">
      <alignment horizontal="center" vertical="center"/>
      <protection locked="0"/>
    </xf>
    <xf numFmtId="187" fontId="12" fillId="33" borderId="24" xfId="0" applyNumberFormat="1" applyFont="1" applyFill="1" applyBorder="1" applyAlignment="1" applyProtection="1">
      <alignment horizontal="center" vertical="center"/>
      <protection locked="0"/>
    </xf>
    <xf numFmtId="186" fontId="12" fillId="33" borderId="41" xfId="0" applyNumberFormat="1" applyFont="1" applyFill="1" applyBorder="1" applyAlignment="1" applyProtection="1">
      <alignment horizontal="center" vertical="center"/>
      <protection locked="0"/>
    </xf>
    <xf numFmtId="4" fontId="8" fillId="35" borderId="21" xfId="0" applyNumberFormat="1" applyFont="1" applyFill="1" applyBorder="1" applyAlignment="1" applyProtection="1">
      <alignment/>
      <protection locked="0"/>
    </xf>
    <xf numFmtId="4" fontId="8" fillId="35" borderId="42" xfId="0" applyNumberFormat="1" applyFont="1" applyFill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4" fontId="7" fillId="0" borderId="43" xfId="0" applyNumberFormat="1" applyFont="1" applyBorder="1" applyAlignment="1">
      <alignment/>
    </xf>
    <xf numFmtId="4" fontId="10" fillId="0" borderId="44" xfId="0" applyNumberFormat="1" applyFont="1" applyBorder="1" applyAlignment="1">
      <alignment/>
    </xf>
    <xf numFmtId="4" fontId="7" fillId="0" borderId="44" xfId="0" applyNumberFormat="1" applyFont="1" applyBorder="1" applyAlignment="1">
      <alignment/>
    </xf>
    <xf numFmtId="4" fontId="7" fillId="0" borderId="45" xfId="0" applyNumberFormat="1" applyFont="1" applyBorder="1" applyAlignment="1">
      <alignment/>
    </xf>
    <xf numFmtId="0" fontId="7" fillId="35" borderId="46" xfId="0" applyFont="1" applyFill="1" applyBorder="1" applyAlignment="1">
      <alignment/>
    </xf>
    <xf numFmtId="0" fontId="1" fillId="0" borderId="47" xfId="0" applyFont="1" applyBorder="1" applyAlignment="1">
      <alignment/>
    </xf>
    <xf numFmtId="4" fontId="7" fillId="0" borderId="48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7" fillId="0" borderId="49" xfId="0" applyNumberFormat="1" applyFont="1" applyBorder="1" applyAlignment="1">
      <alignment/>
    </xf>
    <xf numFmtId="188" fontId="11" fillId="33" borderId="24" xfId="0" applyNumberFormat="1" applyFont="1" applyFill="1" applyBorder="1" applyAlignment="1" applyProtection="1">
      <alignment horizontal="center" vertical="center"/>
      <protection locked="0"/>
    </xf>
    <xf numFmtId="4" fontId="7" fillId="0" borderId="15" xfId="0" applyNumberFormat="1" applyFont="1" applyBorder="1" applyAlignment="1">
      <alignment/>
    </xf>
    <xf numFmtId="186" fontId="12" fillId="33" borderId="23" xfId="0" applyNumberFormat="1" applyFont="1" applyFill="1" applyBorder="1" applyAlignment="1" applyProtection="1">
      <alignment horizontal="center" vertical="center"/>
      <protection locked="0"/>
    </xf>
    <xf numFmtId="4" fontId="7" fillId="0" borderId="2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193" fontId="11" fillId="33" borderId="24" xfId="0" applyNumberFormat="1" applyFont="1" applyFill="1" applyBorder="1" applyAlignment="1" applyProtection="1">
      <alignment horizontal="center" vertical="center"/>
      <protection locked="0"/>
    </xf>
    <xf numFmtId="189" fontId="11" fillId="33" borderId="25" xfId="0" applyNumberFormat="1" applyFont="1" applyFill="1" applyBorder="1" applyAlignment="1" applyProtection="1">
      <alignment horizontal="center" vertical="center"/>
      <protection locked="0"/>
    </xf>
    <xf numFmtId="4" fontId="7" fillId="35" borderId="27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textRotation="180"/>
    </xf>
    <xf numFmtId="0" fontId="2" fillId="0" borderId="11" xfId="0" applyFont="1" applyBorder="1" applyAlignment="1">
      <alignment horizontal="right"/>
    </xf>
    <xf numFmtId="4" fontId="2" fillId="34" borderId="50" xfId="0" applyNumberFormat="1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2" fillId="34" borderId="0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tabSelected="1" zoomScalePageLayoutView="0" workbookViewId="0" topLeftCell="B1">
      <selection activeCell="T19" sqref="T19"/>
    </sheetView>
  </sheetViews>
  <sheetFormatPr defaultColWidth="9.140625" defaultRowHeight="12.75"/>
  <cols>
    <col min="1" max="1" width="8.140625" style="1" hidden="1" customWidth="1"/>
    <col min="2" max="2" width="46.57421875" style="1" customWidth="1"/>
    <col min="3" max="3" width="10.140625" style="1" customWidth="1"/>
    <col min="4" max="4" width="5.7109375" style="16" customWidth="1"/>
    <col min="5" max="5" width="11.7109375" style="1" customWidth="1"/>
    <col min="6" max="6" width="5.7109375" style="16" customWidth="1"/>
    <col min="7" max="7" width="11.8515625" style="1" customWidth="1"/>
    <col min="8" max="8" width="0.71875" style="1" customWidth="1"/>
    <col min="9" max="9" width="46.57421875" style="1" customWidth="1"/>
    <col min="10" max="10" width="10.140625" style="1" customWidth="1"/>
    <col min="11" max="11" width="5.7109375" style="16" customWidth="1"/>
    <col min="12" max="12" width="11.7109375" style="1" customWidth="1"/>
    <col min="13" max="13" width="5.7109375" style="16" customWidth="1"/>
    <col min="14" max="14" width="11.57421875" style="1" customWidth="1"/>
    <col min="15" max="15" width="9.140625" style="1" customWidth="1"/>
    <col min="16" max="16" width="10.140625" style="1" bestFit="1" customWidth="1"/>
    <col min="17" max="16384" width="9.140625" style="1" customWidth="1"/>
  </cols>
  <sheetData>
    <row r="1" spans="1:14" ht="15.75" customHeight="1" thickBot="1">
      <c r="A1" s="111"/>
      <c r="B1" s="112" t="s">
        <v>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6.5" thickTop="1">
      <c r="A2" s="111"/>
      <c r="B2" s="113" t="s">
        <v>13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1:22" ht="18.75" customHeight="1" thickBot="1">
      <c r="A3" s="111"/>
      <c r="B3" s="4" t="s">
        <v>100</v>
      </c>
      <c r="C3" s="5"/>
      <c r="D3" s="15"/>
      <c r="E3" s="5"/>
      <c r="F3" s="15"/>
      <c r="G3" s="5"/>
      <c r="H3" s="6"/>
      <c r="I3" s="6"/>
      <c r="J3" s="6"/>
      <c r="K3" s="17"/>
      <c r="L3" s="6"/>
      <c r="M3" s="118" t="s">
        <v>2</v>
      </c>
      <c r="N3" s="119"/>
      <c r="P3" s="116"/>
      <c r="Q3" s="116"/>
      <c r="R3" s="116"/>
      <c r="S3" s="116"/>
      <c r="T3" s="116"/>
      <c r="U3" s="116"/>
      <c r="V3" s="116"/>
    </row>
    <row r="4" spans="1:14" ht="18" customHeight="1" thickBot="1" thickTop="1">
      <c r="A4" s="111"/>
      <c r="B4" s="7"/>
      <c r="C4" s="22" t="s">
        <v>88</v>
      </c>
      <c r="D4" s="44" t="s">
        <v>14</v>
      </c>
      <c r="E4" s="36" t="s">
        <v>89</v>
      </c>
      <c r="F4" s="44" t="s">
        <v>14</v>
      </c>
      <c r="G4" s="14" t="s">
        <v>93</v>
      </c>
      <c r="H4" s="73"/>
      <c r="I4" s="70"/>
      <c r="J4" s="22" t="s">
        <v>88</v>
      </c>
      <c r="K4" s="32" t="s">
        <v>14</v>
      </c>
      <c r="L4" s="36" t="s">
        <v>89</v>
      </c>
      <c r="M4" s="44" t="s">
        <v>14</v>
      </c>
      <c r="N4" s="14" t="s">
        <v>93</v>
      </c>
    </row>
    <row r="5" spans="1:14" ht="12.75" customHeight="1">
      <c r="A5" s="111"/>
      <c r="B5" s="8" t="s">
        <v>15</v>
      </c>
      <c r="C5" s="27">
        <v>7466.47</v>
      </c>
      <c r="D5" s="46"/>
      <c r="E5" s="81">
        <v>933.61</v>
      </c>
      <c r="F5" s="46"/>
      <c r="G5" s="92">
        <v>2280.39</v>
      </c>
      <c r="H5" s="74"/>
      <c r="I5" s="71" t="s">
        <v>84</v>
      </c>
      <c r="J5" s="27">
        <f>J6</f>
        <v>0</v>
      </c>
      <c r="K5" s="67"/>
      <c r="L5" s="91">
        <f>L6</f>
        <v>1728.41</v>
      </c>
      <c r="M5" s="45"/>
      <c r="N5" s="49">
        <f>SUM(N6:N8)</f>
        <v>508138.07</v>
      </c>
    </row>
    <row r="6" spans="1:14" ht="12.75" customHeight="1">
      <c r="A6" s="111"/>
      <c r="B6" s="8" t="s">
        <v>3</v>
      </c>
      <c r="C6" s="23">
        <f>SUM(C7:C8)</f>
        <v>2246.54</v>
      </c>
      <c r="D6" s="33"/>
      <c r="E6" s="91">
        <f>SUM(E7:E8)</f>
        <v>2961.26</v>
      </c>
      <c r="F6" s="33"/>
      <c r="G6" s="37">
        <f>SUM(G7:G8)</f>
        <v>938.76</v>
      </c>
      <c r="H6" s="74"/>
      <c r="I6" s="72" t="s">
        <v>87</v>
      </c>
      <c r="J6" s="25">
        <v>0</v>
      </c>
      <c r="K6" s="33"/>
      <c r="L6" s="50">
        <v>1728.41</v>
      </c>
      <c r="M6" s="46"/>
      <c r="N6" s="51">
        <v>0</v>
      </c>
    </row>
    <row r="7" spans="1:14" ht="12.75" customHeight="1">
      <c r="A7" s="111"/>
      <c r="B7" s="9" t="s">
        <v>97</v>
      </c>
      <c r="C7" s="25">
        <v>2246.54</v>
      </c>
      <c r="D7" s="46"/>
      <c r="E7" s="39">
        <v>2961.26</v>
      </c>
      <c r="F7" s="46"/>
      <c r="G7" s="18">
        <v>98.97</v>
      </c>
      <c r="H7" s="74"/>
      <c r="I7" s="72" t="s">
        <v>95</v>
      </c>
      <c r="J7" s="25">
        <v>0</v>
      </c>
      <c r="K7" s="33"/>
      <c r="L7" s="50">
        <v>0</v>
      </c>
      <c r="M7" s="46"/>
      <c r="N7" s="51">
        <v>375000</v>
      </c>
    </row>
    <row r="8" spans="1:14" ht="12.75" customHeight="1">
      <c r="A8" s="111"/>
      <c r="B8" s="9" t="s">
        <v>98</v>
      </c>
      <c r="C8" s="25">
        <v>0</v>
      </c>
      <c r="D8" s="46"/>
      <c r="E8" s="39">
        <v>0</v>
      </c>
      <c r="F8" s="46"/>
      <c r="G8" s="18">
        <v>839.79</v>
      </c>
      <c r="H8" s="74" t="s">
        <v>0</v>
      </c>
      <c r="I8" s="72" t="s">
        <v>94</v>
      </c>
      <c r="J8" s="25">
        <v>0</v>
      </c>
      <c r="K8" s="33"/>
      <c r="L8" s="50">
        <v>0</v>
      </c>
      <c r="M8" s="46"/>
      <c r="N8" s="51">
        <v>133138.07</v>
      </c>
    </row>
    <row r="9" spans="1:14" ht="12.75" customHeight="1">
      <c r="A9" s="111"/>
      <c r="B9" s="8" t="s">
        <v>6</v>
      </c>
      <c r="C9" s="24">
        <f>SUM(C10:C13)</f>
        <v>291974.74</v>
      </c>
      <c r="D9" s="46"/>
      <c r="E9" s="38">
        <f>SUM(E10:E13)</f>
        <v>252119.26</v>
      </c>
      <c r="F9" s="46"/>
      <c r="G9" s="21">
        <f>SUM(G10:G13)</f>
        <v>575886.5700000001</v>
      </c>
      <c r="H9" s="75"/>
      <c r="I9" s="71" t="s">
        <v>4</v>
      </c>
      <c r="J9" s="82">
        <f>SUM(J10:J13)</f>
        <v>23696.890000000003</v>
      </c>
      <c r="K9" s="33">
        <f>(L9-J9)/J9</f>
        <v>-0.3404623982303165</v>
      </c>
      <c r="L9" s="48">
        <f>SUM(L10:L13)</f>
        <v>15628.989999999998</v>
      </c>
      <c r="M9" s="46">
        <f aca="true" t="shared" si="0" ref="M9:M16">(N9-L9)/L9</f>
        <v>0.7655741029970589</v>
      </c>
      <c r="N9" s="49">
        <f>SUM(N10:N13)</f>
        <v>27594.14</v>
      </c>
    </row>
    <row r="10" spans="1:14" ht="12.75" customHeight="1">
      <c r="A10" s="111"/>
      <c r="B10" s="9" t="s">
        <v>16</v>
      </c>
      <c r="C10" s="25">
        <v>80974.74</v>
      </c>
      <c r="D10" s="46"/>
      <c r="E10" s="39">
        <v>121119.26</v>
      </c>
      <c r="F10" s="46"/>
      <c r="G10" s="18">
        <v>7288.55</v>
      </c>
      <c r="H10" s="75"/>
      <c r="I10" s="72" t="s">
        <v>79</v>
      </c>
      <c r="J10" s="25">
        <v>7602.1</v>
      </c>
      <c r="K10" s="33">
        <f>(L10-J10)/J10</f>
        <v>0.0004998618802698297</v>
      </c>
      <c r="L10" s="50">
        <v>7605.9</v>
      </c>
      <c r="M10" s="46">
        <f t="shared" si="0"/>
        <v>-0.1298334187933052</v>
      </c>
      <c r="N10" s="51">
        <v>6618.4</v>
      </c>
    </row>
    <row r="11" spans="1:14" ht="12.75" customHeight="1">
      <c r="A11" s="111"/>
      <c r="B11" s="9" t="s">
        <v>96</v>
      </c>
      <c r="C11" s="25">
        <v>0</v>
      </c>
      <c r="D11" s="46"/>
      <c r="E11" s="39">
        <v>0</v>
      </c>
      <c r="F11" s="46"/>
      <c r="G11" s="18">
        <v>92598.02</v>
      </c>
      <c r="H11" s="75"/>
      <c r="I11" s="72" t="s">
        <v>38</v>
      </c>
      <c r="J11" s="25">
        <v>10233.16</v>
      </c>
      <c r="K11" s="33">
        <f>(L11-J11)/J11</f>
        <v>-0.5980254388673684</v>
      </c>
      <c r="L11" s="50">
        <v>4113.47</v>
      </c>
      <c r="M11" s="47">
        <f t="shared" si="0"/>
        <v>1.389564042037501</v>
      </c>
      <c r="N11" s="51">
        <v>9829.4</v>
      </c>
    </row>
    <row r="12" spans="1:16" ht="12.75" customHeight="1">
      <c r="A12" s="111"/>
      <c r="B12" s="9" t="s">
        <v>17</v>
      </c>
      <c r="C12" s="25">
        <v>211000</v>
      </c>
      <c r="D12" s="46"/>
      <c r="E12" s="39">
        <v>131000</v>
      </c>
      <c r="F12" s="46"/>
      <c r="G12" s="18">
        <v>390243.69</v>
      </c>
      <c r="H12" s="75"/>
      <c r="I12" s="72" t="s">
        <v>39</v>
      </c>
      <c r="J12" s="25">
        <v>1668.97</v>
      </c>
      <c r="K12" s="33">
        <f>(L12-J12)/J12</f>
        <v>0.018592305433890347</v>
      </c>
      <c r="L12" s="50">
        <v>1700</v>
      </c>
      <c r="M12" s="46">
        <f t="shared" si="0"/>
        <v>0.12850000000000003</v>
      </c>
      <c r="N12" s="51">
        <v>1918.45</v>
      </c>
      <c r="P12" s="13"/>
    </row>
    <row r="13" spans="1:14" ht="12.75" customHeight="1">
      <c r="A13" s="111"/>
      <c r="B13" s="9" t="s">
        <v>18</v>
      </c>
      <c r="C13" s="25">
        <v>0</v>
      </c>
      <c r="D13" s="47"/>
      <c r="E13" s="39">
        <v>0</v>
      </c>
      <c r="F13" s="47"/>
      <c r="G13" s="18">
        <v>85756.31</v>
      </c>
      <c r="H13" s="75"/>
      <c r="I13" s="72" t="s">
        <v>40</v>
      </c>
      <c r="J13" s="25">
        <v>4192.66</v>
      </c>
      <c r="K13" s="33">
        <f>(L13-J13)/J13</f>
        <v>-0.47297896800599143</v>
      </c>
      <c r="L13" s="50">
        <v>2209.62</v>
      </c>
      <c r="M13" s="47">
        <f t="shared" si="0"/>
        <v>3.1762339225749225</v>
      </c>
      <c r="N13" s="51">
        <v>9227.89</v>
      </c>
    </row>
    <row r="14" spans="1:14" ht="12.75" customHeight="1">
      <c r="A14" s="111"/>
      <c r="B14" s="8" t="s">
        <v>8</v>
      </c>
      <c r="C14" s="80">
        <f>SUM(C15:C19)</f>
        <v>1853.7</v>
      </c>
      <c r="D14" s="46"/>
      <c r="E14" s="40">
        <f>SUM(E15:E20)</f>
        <v>52078.67</v>
      </c>
      <c r="F14" s="46"/>
      <c r="G14" s="19">
        <f>SUM(G15:G20)</f>
        <v>310990.4</v>
      </c>
      <c r="H14" s="75"/>
      <c r="I14" s="71" t="s">
        <v>5</v>
      </c>
      <c r="J14" s="82">
        <f>SUM(J15:J16)</f>
        <v>10276.38</v>
      </c>
      <c r="K14" s="33"/>
      <c r="L14" s="48">
        <f>SUM(L15:L16)</f>
        <v>10932.92</v>
      </c>
      <c r="M14" s="46"/>
      <c r="N14" s="49">
        <f>SUM(N15:N16)</f>
        <v>7326.51</v>
      </c>
    </row>
    <row r="15" spans="1:14" ht="12.75" customHeight="1">
      <c r="A15" s="111"/>
      <c r="B15" s="9" t="s">
        <v>19</v>
      </c>
      <c r="C15" s="26">
        <v>1853.7</v>
      </c>
      <c r="D15" s="46"/>
      <c r="E15" s="41">
        <v>7998.67</v>
      </c>
      <c r="F15" s="46"/>
      <c r="G15" s="20">
        <v>1615.4</v>
      </c>
      <c r="H15" s="75"/>
      <c r="I15" s="72" t="s">
        <v>41</v>
      </c>
      <c r="J15" s="25">
        <v>821.5</v>
      </c>
      <c r="K15" s="33">
        <f aca="true" t="shared" si="1" ref="K15:K22">(L15-J15)/J15</f>
        <v>0</v>
      </c>
      <c r="L15" s="50">
        <v>821.5</v>
      </c>
      <c r="M15" s="46">
        <f t="shared" si="0"/>
        <v>0</v>
      </c>
      <c r="N15" s="51">
        <v>821.5</v>
      </c>
    </row>
    <row r="16" spans="1:16" ht="12.75" customHeight="1">
      <c r="A16" s="111"/>
      <c r="B16" s="9" t="s">
        <v>99</v>
      </c>
      <c r="C16" s="26">
        <v>0</v>
      </c>
      <c r="D16" s="46"/>
      <c r="E16" s="41">
        <v>0</v>
      </c>
      <c r="F16" s="46"/>
      <c r="G16" s="20">
        <v>309375</v>
      </c>
      <c r="H16" s="75"/>
      <c r="I16" s="72" t="s">
        <v>42</v>
      </c>
      <c r="J16" s="25">
        <v>9454.88</v>
      </c>
      <c r="K16" s="33">
        <f t="shared" si="1"/>
        <v>0.06943927368723886</v>
      </c>
      <c r="L16" s="50">
        <v>10111.42</v>
      </c>
      <c r="M16" s="46">
        <f t="shared" si="0"/>
        <v>-0.3566670161065409</v>
      </c>
      <c r="N16" s="51">
        <v>6505.01</v>
      </c>
      <c r="P16" s="3"/>
    </row>
    <row r="17" spans="1:14" ht="12.75" customHeight="1">
      <c r="A17" s="111"/>
      <c r="B17" s="9" t="s">
        <v>78</v>
      </c>
      <c r="C17" s="26">
        <v>0</v>
      </c>
      <c r="D17" s="46"/>
      <c r="E17" s="41">
        <v>14160</v>
      </c>
      <c r="F17" s="46"/>
      <c r="G17" s="20">
        <v>0</v>
      </c>
      <c r="H17" s="76"/>
      <c r="I17" s="71" t="s">
        <v>7</v>
      </c>
      <c r="J17" s="82">
        <f>SUM(J18:J18)</f>
        <v>234802.71</v>
      </c>
      <c r="K17" s="33">
        <f t="shared" si="1"/>
        <v>0.23015479676533548</v>
      </c>
      <c r="L17" s="48">
        <f>SUM(L18:L18)</f>
        <v>288843.68</v>
      </c>
      <c r="M17" s="46">
        <f>(N17-L17)/L17</f>
        <v>0.3510549720180826</v>
      </c>
      <c r="N17" s="49">
        <f>SUM(N18:N18)</f>
        <v>390243.69</v>
      </c>
    </row>
    <row r="18" spans="1:14" ht="12.75" customHeight="1">
      <c r="A18" s="111"/>
      <c r="B18" s="9" t="s">
        <v>82</v>
      </c>
      <c r="C18" s="26">
        <v>0</v>
      </c>
      <c r="D18" s="46"/>
      <c r="E18" s="41">
        <v>7080</v>
      </c>
      <c r="F18" s="46"/>
      <c r="G18" s="20">
        <v>0</v>
      </c>
      <c r="H18" s="76"/>
      <c r="I18" s="72" t="s">
        <v>43</v>
      </c>
      <c r="J18" s="25">
        <v>234802.71</v>
      </c>
      <c r="K18" s="33">
        <f t="shared" si="1"/>
        <v>0.23015479676533548</v>
      </c>
      <c r="L18" s="50">
        <v>288843.68</v>
      </c>
      <c r="M18" s="46">
        <f>(N18-L18)/L18</f>
        <v>0.3510549720180826</v>
      </c>
      <c r="N18" s="51">
        <v>390243.69</v>
      </c>
    </row>
    <row r="19" spans="1:14" ht="12.75" customHeight="1">
      <c r="A19" s="111"/>
      <c r="B19" s="9" t="s">
        <v>90</v>
      </c>
      <c r="C19" s="26">
        <v>0</v>
      </c>
      <c r="D19" s="46"/>
      <c r="E19" s="41">
        <v>21240</v>
      </c>
      <c r="F19" s="46"/>
      <c r="G19" s="20">
        <v>0</v>
      </c>
      <c r="H19" s="74"/>
      <c r="I19" s="71" t="s">
        <v>9</v>
      </c>
      <c r="J19" s="82">
        <f>J20</f>
        <v>79441.61</v>
      </c>
      <c r="K19" s="33">
        <f t="shared" si="1"/>
        <v>-0.3314852254379034</v>
      </c>
      <c r="L19" s="48">
        <f>L20</f>
        <v>53107.89</v>
      </c>
      <c r="M19" s="46">
        <f aca="true" t="shared" si="2" ref="M19:M27">(N19-L19)/L19</f>
        <v>0.15200340288420425</v>
      </c>
      <c r="N19" s="49">
        <f>N20</f>
        <v>61180.47</v>
      </c>
    </row>
    <row r="20" spans="1:15" ht="12.75" customHeight="1">
      <c r="A20" s="111"/>
      <c r="B20" s="9" t="s">
        <v>83</v>
      </c>
      <c r="C20" s="26">
        <v>0</v>
      </c>
      <c r="D20" s="46"/>
      <c r="E20" s="41">
        <v>1600</v>
      </c>
      <c r="F20" s="46"/>
      <c r="G20" s="20">
        <v>0</v>
      </c>
      <c r="H20" s="74"/>
      <c r="I20" s="72" t="s">
        <v>70</v>
      </c>
      <c r="J20" s="25">
        <v>79441.61</v>
      </c>
      <c r="K20" s="33">
        <f t="shared" si="1"/>
        <v>-0.3314852254379034</v>
      </c>
      <c r="L20" s="50">
        <v>53107.89</v>
      </c>
      <c r="M20" s="46">
        <f t="shared" si="2"/>
        <v>0.15200340288420425</v>
      </c>
      <c r="N20" s="51">
        <v>61180.47</v>
      </c>
      <c r="O20" s="2"/>
    </row>
    <row r="21" spans="1:14" ht="12.75" customHeight="1">
      <c r="A21" s="111"/>
      <c r="B21" s="8" t="s">
        <v>11</v>
      </c>
      <c r="C21" s="24">
        <f>SUM(C22:C49)</f>
        <v>672508.5700000003</v>
      </c>
      <c r="D21" s="46">
        <f>(E21-C21)/C21</f>
        <v>0.15237988714403986</v>
      </c>
      <c r="E21" s="38">
        <f>SUM(E22:E49)</f>
        <v>774985.35</v>
      </c>
      <c r="F21" s="46">
        <f>(G21-E21)/E21</f>
        <v>0.07823071752259579</v>
      </c>
      <c r="G21" s="21">
        <f>SUM(G22:G49)</f>
        <v>835613.01</v>
      </c>
      <c r="H21" s="74"/>
      <c r="I21" s="71" t="s">
        <v>10</v>
      </c>
      <c r="J21" s="82">
        <f>SUM(J22:J27)</f>
        <v>5395.74</v>
      </c>
      <c r="K21" s="33">
        <f t="shared" si="1"/>
        <v>-0.12419983171909685</v>
      </c>
      <c r="L21" s="48">
        <f>SUM(L22:L28)</f>
        <v>4725.59</v>
      </c>
      <c r="M21" s="46">
        <f t="shared" si="2"/>
        <v>0.06030569727801175</v>
      </c>
      <c r="N21" s="49">
        <f>SUM(N22:N28)</f>
        <v>5010.57</v>
      </c>
    </row>
    <row r="22" spans="1:14" ht="12.75" customHeight="1">
      <c r="A22" s="111"/>
      <c r="B22" s="9" t="s">
        <v>20</v>
      </c>
      <c r="C22" s="25">
        <v>32795.95</v>
      </c>
      <c r="D22" s="46">
        <f aca="true" t="shared" si="3" ref="D22:D29">(E22-C22)/C22</f>
        <v>0.6615390010046974</v>
      </c>
      <c r="E22" s="39">
        <v>54491.75</v>
      </c>
      <c r="F22" s="46">
        <f aca="true" t="shared" si="4" ref="F22:F49">(G22-E22)/E22</f>
        <v>-0.18474539723903158</v>
      </c>
      <c r="G22" s="18">
        <v>44424.65</v>
      </c>
      <c r="H22" s="74"/>
      <c r="I22" s="72" t="s">
        <v>44</v>
      </c>
      <c r="J22" s="25">
        <v>2967.85</v>
      </c>
      <c r="K22" s="33">
        <f t="shared" si="1"/>
        <v>0.32242195528749773</v>
      </c>
      <c r="L22" s="50">
        <v>3924.75</v>
      </c>
      <c r="M22" s="46">
        <f t="shared" si="2"/>
        <v>-0.3739015223899611</v>
      </c>
      <c r="N22" s="51">
        <v>2457.28</v>
      </c>
    </row>
    <row r="23" spans="1:14" ht="12.75" customHeight="1">
      <c r="A23" s="111"/>
      <c r="B23" s="9" t="s">
        <v>21</v>
      </c>
      <c r="C23" s="26">
        <v>488521.78</v>
      </c>
      <c r="D23" s="46">
        <f t="shared" si="3"/>
        <v>0.07907555319232645</v>
      </c>
      <c r="E23" s="41">
        <v>527151.91</v>
      </c>
      <c r="F23" s="46">
        <f t="shared" si="4"/>
        <v>0.14105097333328437</v>
      </c>
      <c r="G23" s="20">
        <v>601507.2</v>
      </c>
      <c r="H23" s="74"/>
      <c r="I23" s="72" t="s">
        <v>45</v>
      </c>
      <c r="J23" s="25">
        <v>545</v>
      </c>
      <c r="K23" s="33"/>
      <c r="L23" s="50">
        <v>0</v>
      </c>
      <c r="M23" s="46"/>
      <c r="N23" s="51">
        <v>0</v>
      </c>
    </row>
    <row r="24" spans="1:14" ht="12.75" customHeight="1">
      <c r="A24" s="111"/>
      <c r="B24" s="9" t="s">
        <v>22</v>
      </c>
      <c r="C24" s="26">
        <v>3886.57</v>
      </c>
      <c r="D24" s="46">
        <f t="shared" si="3"/>
        <v>-0.19524670853734788</v>
      </c>
      <c r="E24" s="41">
        <v>3127.73</v>
      </c>
      <c r="F24" s="103">
        <f t="shared" si="4"/>
        <v>1.4526062032208664</v>
      </c>
      <c r="G24" s="20">
        <v>7671.09</v>
      </c>
      <c r="H24" s="77"/>
      <c r="I24" s="72" t="s">
        <v>46</v>
      </c>
      <c r="J24" s="25">
        <v>250.77</v>
      </c>
      <c r="K24" s="33">
        <f>(L24-J24)/J24</f>
        <v>0.4337041910914382</v>
      </c>
      <c r="L24" s="50">
        <v>359.53</v>
      </c>
      <c r="M24" s="47">
        <f t="shared" si="2"/>
        <v>1.5695491335910776</v>
      </c>
      <c r="N24" s="51">
        <v>923.83</v>
      </c>
    </row>
    <row r="25" spans="1:15" ht="12.75" customHeight="1">
      <c r="A25" s="111"/>
      <c r="B25" s="9" t="s">
        <v>23</v>
      </c>
      <c r="C25" s="26">
        <v>14515.4</v>
      </c>
      <c r="D25" s="46">
        <f t="shared" si="3"/>
        <v>0.05239538696832336</v>
      </c>
      <c r="E25" s="41">
        <v>15275.94</v>
      </c>
      <c r="F25" s="46">
        <f t="shared" si="4"/>
        <v>-0.08576166180280886</v>
      </c>
      <c r="G25" s="20">
        <v>13965.85</v>
      </c>
      <c r="H25" s="75"/>
      <c r="I25" s="72" t="s">
        <v>47</v>
      </c>
      <c r="J25" s="25">
        <v>330</v>
      </c>
      <c r="K25" s="33">
        <f>(L25-J25)/J25</f>
        <v>-0.42424242424242425</v>
      </c>
      <c r="L25" s="50">
        <v>190</v>
      </c>
      <c r="M25" s="46">
        <f t="shared" si="2"/>
        <v>0.18421052631578946</v>
      </c>
      <c r="N25" s="51">
        <v>225</v>
      </c>
      <c r="O25" s="117" t="s">
        <v>0</v>
      </c>
    </row>
    <row r="26" spans="1:15" ht="12.75" customHeight="1">
      <c r="A26" s="111"/>
      <c r="B26" s="9" t="s">
        <v>24</v>
      </c>
      <c r="C26" s="26">
        <v>6512</v>
      </c>
      <c r="D26" s="46">
        <f t="shared" si="3"/>
        <v>-0.6936425061425061</v>
      </c>
      <c r="E26" s="41">
        <v>1995</v>
      </c>
      <c r="F26" s="46">
        <f t="shared" si="4"/>
        <v>-0.26516290726817043</v>
      </c>
      <c r="G26" s="20">
        <v>1466</v>
      </c>
      <c r="H26" s="78"/>
      <c r="I26" s="72" t="s">
        <v>48</v>
      </c>
      <c r="J26" s="25">
        <v>1052.12</v>
      </c>
      <c r="K26" s="33">
        <f>(L26-J26)/J26</f>
        <v>0.27311523400372595</v>
      </c>
      <c r="L26" s="50">
        <v>1339.47</v>
      </c>
      <c r="M26" s="46">
        <f t="shared" si="2"/>
        <v>-0.06943791200997408</v>
      </c>
      <c r="N26" s="51">
        <v>1246.46</v>
      </c>
      <c r="O26" s="117"/>
    </row>
    <row r="27" spans="1:15" ht="12.75" customHeight="1">
      <c r="A27" s="111"/>
      <c r="B27" s="9" t="s">
        <v>25</v>
      </c>
      <c r="C27" s="26">
        <v>2024</v>
      </c>
      <c r="D27" s="46">
        <f t="shared" si="3"/>
        <v>0.5345849802371542</v>
      </c>
      <c r="E27" s="41">
        <v>3106</v>
      </c>
      <c r="F27" s="46">
        <f t="shared" si="4"/>
        <v>0.02414681262073406</v>
      </c>
      <c r="G27" s="20">
        <v>3181</v>
      </c>
      <c r="H27" s="78"/>
      <c r="I27" s="72" t="s">
        <v>71</v>
      </c>
      <c r="J27" s="25">
        <v>250</v>
      </c>
      <c r="K27" s="68">
        <f>(L27-J27)/J27</f>
        <v>1.561</v>
      </c>
      <c r="L27" s="50">
        <v>640.25</v>
      </c>
      <c r="M27" s="89">
        <f t="shared" si="2"/>
        <v>-0.7532213978914487</v>
      </c>
      <c r="N27" s="51">
        <v>158</v>
      </c>
      <c r="O27" s="117"/>
    </row>
    <row r="28" spans="1:14" ht="12.75" customHeight="1">
      <c r="A28" s="111"/>
      <c r="B28" s="9" t="s">
        <v>26</v>
      </c>
      <c r="C28" s="26">
        <v>10040.16</v>
      </c>
      <c r="D28" s="46">
        <f t="shared" si="3"/>
        <v>0.19733749262959946</v>
      </c>
      <c r="E28" s="41">
        <v>12021.46</v>
      </c>
      <c r="F28" s="46">
        <f t="shared" si="4"/>
        <v>0.27103696223254087</v>
      </c>
      <c r="G28" s="20">
        <v>15279.72</v>
      </c>
      <c r="H28" s="78"/>
      <c r="I28" s="72" t="s">
        <v>92</v>
      </c>
      <c r="J28" s="25">
        <v>0</v>
      </c>
      <c r="K28" s="33"/>
      <c r="L28" s="50">
        <v>-1728.41</v>
      </c>
      <c r="M28" s="46"/>
      <c r="N28" s="51">
        <v>0</v>
      </c>
    </row>
    <row r="29" spans="1:15" ht="12.75" customHeight="1">
      <c r="A29" s="111"/>
      <c r="B29" s="9" t="s">
        <v>73</v>
      </c>
      <c r="C29" s="26">
        <v>359.9</v>
      </c>
      <c r="D29" s="79">
        <f t="shared" si="3"/>
        <v>25.204556821339263</v>
      </c>
      <c r="E29" s="41">
        <v>9431.02</v>
      </c>
      <c r="F29" s="46">
        <f t="shared" si="4"/>
        <v>-0.8147050902235389</v>
      </c>
      <c r="G29" s="20">
        <v>1747.52</v>
      </c>
      <c r="H29" s="78"/>
      <c r="I29" s="71" t="s">
        <v>12</v>
      </c>
      <c r="J29" s="83">
        <f>SUM(J30:J47)</f>
        <v>622436.6900000001</v>
      </c>
      <c r="K29" s="33">
        <f aca="true" t="shared" si="5" ref="K29:K38">(L29-J29)/J29</f>
        <v>0.13764288220220433</v>
      </c>
      <c r="L29" s="54">
        <f>SUM(L30:L47)</f>
        <v>708110.67</v>
      </c>
      <c r="M29" s="46">
        <f aca="true" t="shared" si="6" ref="M29:M38">(N29-L29)/L29</f>
        <v>0.025568051389481098</v>
      </c>
      <c r="N29" s="110">
        <f>SUM(N30:N47)</f>
        <v>726215.6799999999</v>
      </c>
      <c r="O29" s="3" t="s">
        <v>0</v>
      </c>
    </row>
    <row r="30" spans="1:15" ht="12.75" customHeight="1">
      <c r="A30" s="111"/>
      <c r="B30" s="9" t="s">
        <v>27</v>
      </c>
      <c r="C30" s="26">
        <v>0</v>
      </c>
      <c r="D30" s="79"/>
      <c r="E30" s="41">
        <v>11452.08</v>
      </c>
      <c r="F30" s="46">
        <f t="shared" si="4"/>
        <v>-0.8864843766372572</v>
      </c>
      <c r="G30" s="20">
        <v>1299.99</v>
      </c>
      <c r="H30" s="78"/>
      <c r="I30" s="72" t="s">
        <v>49</v>
      </c>
      <c r="J30" s="26">
        <v>509432.15</v>
      </c>
      <c r="K30" s="33">
        <f t="shared" si="5"/>
        <v>0.15431497599827573</v>
      </c>
      <c r="L30" s="52">
        <v>588045.16</v>
      </c>
      <c r="M30" s="46">
        <f t="shared" si="6"/>
        <v>0.002478653170106764</v>
      </c>
      <c r="N30" s="53">
        <v>589502.72</v>
      </c>
      <c r="O30" s="3"/>
    </row>
    <row r="31" spans="1:15" ht="12.75" customHeight="1">
      <c r="A31" s="111"/>
      <c r="B31" s="9" t="s">
        <v>74</v>
      </c>
      <c r="C31" s="26">
        <v>6809.11</v>
      </c>
      <c r="D31" s="79">
        <f>(E31-C31)/C31</f>
        <v>-0.051652859184239945</v>
      </c>
      <c r="E31" s="41">
        <v>6457.4</v>
      </c>
      <c r="F31" s="46">
        <f t="shared" si="4"/>
        <v>-0.19297240375383273</v>
      </c>
      <c r="G31" s="20">
        <v>5211.3</v>
      </c>
      <c r="H31" s="78"/>
      <c r="I31" s="72" t="s">
        <v>50</v>
      </c>
      <c r="J31" s="26">
        <v>4495.36</v>
      </c>
      <c r="K31" s="33">
        <f t="shared" si="5"/>
        <v>-0.14096535093963547</v>
      </c>
      <c r="L31" s="52">
        <v>3861.67</v>
      </c>
      <c r="M31" s="46"/>
      <c r="N31" s="53">
        <v>0</v>
      </c>
      <c r="O31" s="3"/>
    </row>
    <row r="32" spans="1:15" ht="12.75" customHeight="1">
      <c r="A32" s="111"/>
      <c r="B32" s="9" t="s">
        <v>85</v>
      </c>
      <c r="C32" s="26">
        <v>1767.86</v>
      </c>
      <c r="D32" s="79">
        <f>(E32-C32)/C32</f>
        <v>-0.7214145916531852</v>
      </c>
      <c r="E32" s="41">
        <v>492.5</v>
      </c>
      <c r="F32" s="46">
        <f t="shared" si="4"/>
        <v>0.8188223350253807</v>
      </c>
      <c r="G32" s="20">
        <v>895.77</v>
      </c>
      <c r="H32" s="78"/>
      <c r="I32" s="72" t="s">
        <v>51</v>
      </c>
      <c r="J32" s="26">
        <v>13399.62</v>
      </c>
      <c r="K32" s="33">
        <f t="shared" si="5"/>
        <v>0.054057503123222786</v>
      </c>
      <c r="L32" s="52">
        <v>14123.97</v>
      </c>
      <c r="M32" s="46">
        <f t="shared" si="6"/>
        <v>0.07017856877351061</v>
      </c>
      <c r="N32" s="53">
        <v>15115.17</v>
      </c>
      <c r="O32" s="3" t="s">
        <v>0</v>
      </c>
    </row>
    <row r="33" spans="1:15" ht="12.75" customHeight="1">
      <c r="A33" s="111"/>
      <c r="B33" s="9" t="s">
        <v>77</v>
      </c>
      <c r="C33" s="26">
        <v>6164.65</v>
      </c>
      <c r="D33" s="79">
        <f>(E33-C33)/C33</f>
        <v>-0.1743894624998985</v>
      </c>
      <c r="E33" s="41">
        <v>5089.6</v>
      </c>
      <c r="F33" s="46">
        <f t="shared" si="4"/>
        <v>0.054405061301477445</v>
      </c>
      <c r="G33" s="20">
        <v>5366.5</v>
      </c>
      <c r="H33" s="78"/>
      <c r="I33" s="72" t="s">
        <v>52</v>
      </c>
      <c r="J33" s="26">
        <v>1800</v>
      </c>
      <c r="K33" s="33">
        <f t="shared" si="5"/>
        <v>0.6111111111111112</v>
      </c>
      <c r="L33" s="52">
        <v>2900</v>
      </c>
      <c r="M33" s="46">
        <f t="shared" si="6"/>
        <v>0.1413793103448276</v>
      </c>
      <c r="N33" s="53">
        <v>3310</v>
      </c>
      <c r="O33" s="3" t="s">
        <v>0</v>
      </c>
    </row>
    <row r="34" spans="1:15" ht="12.75" customHeight="1">
      <c r="A34" s="111"/>
      <c r="B34" s="9" t="s">
        <v>28</v>
      </c>
      <c r="C34" s="26">
        <v>3700</v>
      </c>
      <c r="D34" s="79">
        <f>(E34-C34)/C34</f>
        <v>-1</v>
      </c>
      <c r="E34" s="41">
        <v>0</v>
      </c>
      <c r="F34" s="108"/>
      <c r="G34" s="20">
        <v>826</v>
      </c>
      <c r="H34" s="78"/>
      <c r="I34" s="72" t="s">
        <v>53</v>
      </c>
      <c r="J34" s="26">
        <v>4840</v>
      </c>
      <c r="K34" s="33">
        <f t="shared" si="5"/>
        <v>0.33264462809917356</v>
      </c>
      <c r="L34" s="52">
        <v>6450</v>
      </c>
      <c r="M34" s="46">
        <f t="shared" si="6"/>
        <v>0.10930232558139535</v>
      </c>
      <c r="N34" s="53">
        <v>7155</v>
      </c>
      <c r="O34" s="3" t="s">
        <v>0</v>
      </c>
    </row>
    <row r="35" spans="1:15" ht="12.75" customHeight="1">
      <c r="A35" s="111"/>
      <c r="B35" s="9" t="s">
        <v>75</v>
      </c>
      <c r="C35" s="26">
        <v>3179.78</v>
      </c>
      <c r="D35" s="79">
        <f>(E35-C35)/C35</f>
        <v>-0.5724987263269786</v>
      </c>
      <c r="E35" s="41">
        <v>1359.36</v>
      </c>
      <c r="F35" s="47">
        <f t="shared" si="4"/>
        <v>-1</v>
      </c>
      <c r="G35" s="20">
        <v>0</v>
      </c>
      <c r="H35" s="78"/>
      <c r="I35" s="72" t="s">
        <v>54</v>
      </c>
      <c r="J35" s="26">
        <v>225</v>
      </c>
      <c r="K35" s="33">
        <f t="shared" si="5"/>
        <v>0.13333333333333333</v>
      </c>
      <c r="L35" s="52">
        <v>255</v>
      </c>
      <c r="M35" s="46">
        <f t="shared" si="6"/>
        <v>0.17647058823529413</v>
      </c>
      <c r="N35" s="53">
        <v>300</v>
      </c>
      <c r="O35" s="3" t="s">
        <v>0</v>
      </c>
    </row>
    <row r="36" spans="1:15" ht="12.75" customHeight="1">
      <c r="A36" s="111"/>
      <c r="B36" s="9" t="s">
        <v>76</v>
      </c>
      <c r="C36" s="26">
        <v>5329.05</v>
      </c>
      <c r="D36" s="47"/>
      <c r="E36" s="41">
        <v>0</v>
      </c>
      <c r="F36" s="47"/>
      <c r="G36" s="20">
        <v>0</v>
      </c>
      <c r="H36" s="78"/>
      <c r="I36" s="72" t="s">
        <v>55</v>
      </c>
      <c r="J36" s="26">
        <v>280</v>
      </c>
      <c r="K36" s="34">
        <f t="shared" si="5"/>
        <v>2.357142857142857</v>
      </c>
      <c r="L36" s="52">
        <v>940</v>
      </c>
      <c r="M36" s="47">
        <f t="shared" si="6"/>
        <v>0.7021276595744681</v>
      </c>
      <c r="N36" s="53">
        <v>1600</v>
      </c>
      <c r="O36" s="3" t="s">
        <v>0</v>
      </c>
    </row>
    <row r="37" spans="1:15" ht="12.75" customHeight="1">
      <c r="A37" s="111"/>
      <c r="B37" s="9" t="s">
        <v>101</v>
      </c>
      <c r="C37" s="26">
        <v>2915.66</v>
      </c>
      <c r="D37" s="79">
        <f>(E37-C37)/C37</f>
        <v>1.0851539617102133</v>
      </c>
      <c r="E37" s="41">
        <v>6079.6</v>
      </c>
      <c r="F37" s="46">
        <f t="shared" si="4"/>
        <v>0.0680900059214422</v>
      </c>
      <c r="G37" s="20">
        <v>6493.56</v>
      </c>
      <c r="H37" s="78"/>
      <c r="I37" s="72" t="s">
        <v>56</v>
      </c>
      <c r="J37" s="26">
        <v>910</v>
      </c>
      <c r="K37" s="33">
        <f t="shared" si="5"/>
        <v>-0.06043956043956044</v>
      </c>
      <c r="L37" s="52">
        <v>855</v>
      </c>
      <c r="M37" s="46">
        <f t="shared" si="6"/>
        <v>0.3824561403508772</v>
      </c>
      <c r="N37" s="53">
        <v>1182</v>
      </c>
      <c r="O37" s="3" t="s">
        <v>0</v>
      </c>
    </row>
    <row r="38" spans="1:15" ht="12.75" customHeight="1">
      <c r="A38" s="111"/>
      <c r="B38" s="9" t="s">
        <v>80</v>
      </c>
      <c r="C38" s="25">
        <v>0</v>
      </c>
      <c r="D38" s="46"/>
      <c r="E38" s="50">
        <v>7156.5</v>
      </c>
      <c r="F38" s="46"/>
      <c r="G38" s="51">
        <v>0</v>
      </c>
      <c r="H38" s="78"/>
      <c r="I38" s="72" t="s">
        <v>57</v>
      </c>
      <c r="J38" s="26">
        <v>62980</v>
      </c>
      <c r="K38" s="33">
        <f t="shared" si="5"/>
        <v>0.04224753890123849</v>
      </c>
      <c r="L38" s="52">
        <v>65640.75</v>
      </c>
      <c r="M38" s="46">
        <f t="shared" si="6"/>
        <v>0.09479248789814254</v>
      </c>
      <c r="N38" s="53">
        <v>71863</v>
      </c>
      <c r="O38" s="3"/>
    </row>
    <row r="39" spans="1:15" ht="12.75" customHeight="1">
      <c r="A39" s="111"/>
      <c r="B39" s="9" t="s">
        <v>81</v>
      </c>
      <c r="C39" s="25">
        <v>0</v>
      </c>
      <c r="D39" s="46"/>
      <c r="E39" s="39">
        <v>1531.56</v>
      </c>
      <c r="F39" s="47">
        <f t="shared" si="4"/>
        <v>11.369290135548068</v>
      </c>
      <c r="G39" s="18">
        <v>18944.31</v>
      </c>
      <c r="H39" s="78"/>
      <c r="I39" s="72" t="s">
        <v>58</v>
      </c>
      <c r="J39" s="84">
        <v>0</v>
      </c>
      <c r="K39" s="33"/>
      <c r="L39" s="55">
        <v>420</v>
      </c>
      <c r="M39" s="46"/>
      <c r="N39" s="56">
        <v>0</v>
      </c>
      <c r="O39" s="3" t="s">
        <v>0</v>
      </c>
    </row>
    <row r="40" spans="1:15" ht="12.75" customHeight="1">
      <c r="A40" s="111"/>
      <c r="B40" s="9" t="s">
        <v>29</v>
      </c>
      <c r="C40" s="26">
        <v>8525.41</v>
      </c>
      <c r="D40" s="46">
        <f>(E40-C40)/C40</f>
        <v>0.09908731662172261</v>
      </c>
      <c r="E40" s="41">
        <v>9370.17</v>
      </c>
      <c r="F40" s="46">
        <f t="shared" si="4"/>
        <v>0.24200948328578883</v>
      </c>
      <c r="G40" s="20">
        <v>11637.84</v>
      </c>
      <c r="H40" s="78"/>
      <c r="I40" s="72" t="s">
        <v>59</v>
      </c>
      <c r="J40" s="26">
        <v>1423.77</v>
      </c>
      <c r="K40" s="33">
        <f aca="true" t="shared" si="7" ref="K40:K47">(L40-J40)/J40</f>
        <v>0.3628675979968675</v>
      </c>
      <c r="L40" s="52">
        <v>1940.41</v>
      </c>
      <c r="M40" s="46">
        <f aca="true" t="shared" si="8" ref="M40:M47">(N40-L40)/L40</f>
        <v>-0.47668791647126124</v>
      </c>
      <c r="N40" s="53">
        <v>1015.44</v>
      </c>
      <c r="O40" s="3" t="s">
        <v>0</v>
      </c>
    </row>
    <row r="41" spans="1:15" ht="12.75" customHeight="1">
      <c r="A41" s="111"/>
      <c r="B41" s="9" t="s">
        <v>30</v>
      </c>
      <c r="C41" s="26">
        <v>1052.05</v>
      </c>
      <c r="D41" s="46">
        <f>(E41-C41)/C41</f>
        <v>-0.16691221900099798</v>
      </c>
      <c r="E41" s="41">
        <v>876.45</v>
      </c>
      <c r="F41" s="46">
        <f t="shared" si="4"/>
        <v>0.582178104854812</v>
      </c>
      <c r="G41" s="20">
        <v>1386.7</v>
      </c>
      <c r="H41" s="78"/>
      <c r="I41" s="72" t="s">
        <v>60</v>
      </c>
      <c r="J41" s="26">
        <v>3809.36</v>
      </c>
      <c r="K41" s="33">
        <f t="shared" si="7"/>
        <v>-0.5582040027721192</v>
      </c>
      <c r="L41" s="52">
        <v>1682.96</v>
      </c>
      <c r="M41" s="47">
        <f t="shared" si="8"/>
        <v>3.116099016019394</v>
      </c>
      <c r="N41" s="53">
        <v>6927.23</v>
      </c>
      <c r="O41" s="3" t="s">
        <v>0</v>
      </c>
    </row>
    <row r="42" spans="1:15" ht="12.75" customHeight="1">
      <c r="A42" s="111"/>
      <c r="B42" s="9" t="s">
        <v>31</v>
      </c>
      <c r="C42" s="26">
        <v>1534</v>
      </c>
      <c r="D42" s="46">
        <f>(E42-C42)/C42</f>
        <v>0.9076923076923078</v>
      </c>
      <c r="E42" s="41">
        <v>2926.4</v>
      </c>
      <c r="F42" s="46">
        <f t="shared" si="4"/>
        <v>-0.48387096774193544</v>
      </c>
      <c r="G42" s="20">
        <v>1510.4</v>
      </c>
      <c r="H42" s="78"/>
      <c r="I42" s="72" t="s">
        <v>61</v>
      </c>
      <c r="J42" s="26">
        <v>356.27</v>
      </c>
      <c r="K42" s="33">
        <f t="shared" si="7"/>
        <v>0.12316501529738681</v>
      </c>
      <c r="L42" s="52">
        <v>400.15</v>
      </c>
      <c r="M42" s="46">
        <f t="shared" si="8"/>
        <v>-0.13414969386480058</v>
      </c>
      <c r="N42" s="53">
        <v>346.47</v>
      </c>
      <c r="O42" s="3"/>
    </row>
    <row r="43" spans="1:15" ht="12.75" customHeight="1">
      <c r="A43" s="111"/>
      <c r="B43" s="9" t="s">
        <v>86</v>
      </c>
      <c r="C43" s="26">
        <v>0</v>
      </c>
      <c r="D43" s="46"/>
      <c r="E43" s="41">
        <v>558.43</v>
      </c>
      <c r="F43" s="46"/>
      <c r="G43" s="20">
        <v>0</v>
      </c>
      <c r="H43" s="78"/>
      <c r="I43" s="72" t="s">
        <v>62</v>
      </c>
      <c r="J43" s="84">
        <v>2760</v>
      </c>
      <c r="K43" s="33">
        <f t="shared" si="7"/>
        <v>0.2433804347826087</v>
      </c>
      <c r="L43" s="55">
        <v>3431.73</v>
      </c>
      <c r="M43" s="46">
        <f t="shared" si="8"/>
        <v>0.04219737566766615</v>
      </c>
      <c r="N43" s="56">
        <v>3576.54</v>
      </c>
      <c r="O43" s="3"/>
    </row>
    <row r="44" spans="1:15" ht="12.75" customHeight="1">
      <c r="A44" s="111"/>
      <c r="B44" s="9" t="s">
        <v>32</v>
      </c>
      <c r="C44" s="26">
        <v>3609.34</v>
      </c>
      <c r="D44" s="46">
        <f aca="true" t="shared" si="9" ref="D44:D49">(E44-C44)/C44</f>
        <v>0.22211817118919241</v>
      </c>
      <c r="E44" s="41">
        <v>4411.04</v>
      </c>
      <c r="F44" s="46">
        <f t="shared" si="4"/>
        <v>-0.45356423881896335</v>
      </c>
      <c r="G44" s="20">
        <v>2410.35</v>
      </c>
      <c r="H44" s="78"/>
      <c r="I44" s="72" t="s">
        <v>63</v>
      </c>
      <c r="J44" s="84">
        <v>396</v>
      </c>
      <c r="K44" s="33">
        <f t="shared" si="7"/>
        <v>-0.4090909090909091</v>
      </c>
      <c r="L44" s="55">
        <v>234</v>
      </c>
      <c r="M44" s="46">
        <f t="shared" si="8"/>
        <v>0.46794871794871795</v>
      </c>
      <c r="N44" s="56">
        <v>343.5</v>
      </c>
      <c r="O44" s="3" t="s">
        <v>0</v>
      </c>
    </row>
    <row r="45" spans="1:15" ht="12.75" customHeight="1">
      <c r="A45" s="111"/>
      <c r="B45" s="9" t="s">
        <v>37</v>
      </c>
      <c r="C45" s="26">
        <v>1911.55</v>
      </c>
      <c r="D45" s="46">
        <f t="shared" si="9"/>
        <v>0.7158536266380686</v>
      </c>
      <c r="E45" s="41">
        <v>3279.94</v>
      </c>
      <c r="F45" s="46">
        <f t="shared" si="4"/>
        <v>0.2140405007408672</v>
      </c>
      <c r="G45" s="20">
        <v>3981.98</v>
      </c>
      <c r="H45" s="78"/>
      <c r="I45" s="72" t="s">
        <v>64</v>
      </c>
      <c r="J45" s="84">
        <v>206</v>
      </c>
      <c r="K45" s="69">
        <f t="shared" si="7"/>
        <v>4</v>
      </c>
      <c r="L45" s="55">
        <v>1030</v>
      </c>
      <c r="M45" s="88">
        <f t="shared" si="8"/>
        <v>6.524271844660194</v>
      </c>
      <c r="N45" s="56">
        <v>7750</v>
      </c>
      <c r="O45" s="3" t="s">
        <v>0</v>
      </c>
    </row>
    <row r="46" spans="2:15" ht="12.75" customHeight="1">
      <c r="B46" s="9" t="s">
        <v>33</v>
      </c>
      <c r="C46" s="28">
        <v>61079.96</v>
      </c>
      <c r="D46" s="46">
        <f t="shared" si="9"/>
        <v>0.19618742382935422</v>
      </c>
      <c r="E46" s="42">
        <v>73063.08</v>
      </c>
      <c r="F46" s="46">
        <f t="shared" si="4"/>
        <v>0.07288332219227552</v>
      </c>
      <c r="G46" s="30">
        <v>78388.16</v>
      </c>
      <c r="H46" s="78"/>
      <c r="I46" s="72" t="s">
        <v>65</v>
      </c>
      <c r="J46" s="85">
        <v>1100</v>
      </c>
      <c r="K46" s="33">
        <f t="shared" si="7"/>
        <v>-0.18181818181818182</v>
      </c>
      <c r="L46" s="57">
        <v>900</v>
      </c>
      <c r="M46" s="46">
        <f t="shared" si="8"/>
        <v>-0.5555555555555556</v>
      </c>
      <c r="N46" s="58">
        <v>400</v>
      </c>
      <c r="O46" s="3" t="s">
        <v>0</v>
      </c>
    </row>
    <row r="47" spans="2:15" ht="12.75" customHeight="1">
      <c r="B47" s="9" t="s">
        <v>34</v>
      </c>
      <c r="C47" s="26">
        <v>120</v>
      </c>
      <c r="D47" s="79">
        <f t="shared" si="9"/>
        <v>64.575</v>
      </c>
      <c r="E47" s="41">
        <v>7869</v>
      </c>
      <c r="F47" s="46">
        <f t="shared" si="4"/>
        <v>-0.9839878002287457</v>
      </c>
      <c r="G47" s="20">
        <v>126</v>
      </c>
      <c r="H47" s="78"/>
      <c r="I47" s="72" t="s">
        <v>72</v>
      </c>
      <c r="J47" s="85">
        <v>14023.16</v>
      </c>
      <c r="K47" s="35">
        <f t="shared" si="7"/>
        <v>0.0696497793649934</v>
      </c>
      <c r="L47" s="57">
        <v>14999.87</v>
      </c>
      <c r="M47" s="66">
        <f t="shared" si="8"/>
        <v>0.05524981216503875</v>
      </c>
      <c r="N47" s="58">
        <v>15828.61</v>
      </c>
      <c r="O47" s="3" t="s">
        <v>0</v>
      </c>
    </row>
    <row r="48" spans="2:15" ht="12.75" customHeight="1">
      <c r="B48" s="9" t="s">
        <v>35</v>
      </c>
      <c r="C48" s="29">
        <v>5550</v>
      </c>
      <c r="D48" s="46">
        <f t="shared" si="9"/>
        <v>0.10270270270270271</v>
      </c>
      <c r="E48" s="43">
        <v>6120</v>
      </c>
      <c r="F48" s="46">
        <f t="shared" si="4"/>
        <v>0.1</v>
      </c>
      <c r="G48" s="31">
        <v>6732</v>
      </c>
      <c r="H48" s="78"/>
      <c r="I48" s="72"/>
      <c r="J48" s="85"/>
      <c r="K48" s="35"/>
      <c r="L48" s="57"/>
      <c r="M48" s="66"/>
      <c r="N48" s="58"/>
      <c r="O48" s="3" t="s">
        <v>0</v>
      </c>
    </row>
    <row r="49" spans="2:14" ht="15" customHeight="1" thickBot="1">
      <c r="B49" s="9" t="s">
        <v>36</v>
      </c>
      <c r="C49" s="29">
        <v>604.39</v>
      </c>
      <c r="D49" s="66">
        <f t="shared" si="9"/>
        <v>-0.5178113469779447</v>
      </c>
      <c r="E49" s="43">
        <v>291.43</v>
      </c>
      <c r="F49" s="109">
        <f t="shared" si="4"/>
        <v>2.97735305219092</v>
      </c>
      <c r="G49" s="31">
        <v>1159.12</v>
      </c>
      <c r="H49" s="78"/>
      <c r="I49" s="72"/>
      <c r="J49" s="86"/>
      <c r="K49" s="63"/>
      <c r="L49" s="59"/>
      <c r="M49" s="64"/>
      <c r="N49" s="60"/>
    </row>
    <row r="50" spans="2:14" ht="15" customHeight="1" thickBot="1" thickTop="1">
      <c r="B50" s="10" t="s">
        <v>67</v>
      </c>
      <c r="C50" s="104">
        <f>SUM(C5+C6+C9+C14+C21)</f>
        <v>976050.0200000003</v>
      </c>
      <c r="D50" s="105">
        <f>(E50-C50)/C50</f>
        <v>0.10965434947688402</v>
      </c>
      <c r="E50" s="106">
        <f>SUM(E5+E6+E9+E14+E21)</f>
        <v>1083078.15</v>
      </c>
      <c r="F50" s="105">
        <f>(G50-E50)/E50</f>
        <v>0.5933375906438517</v>
      </c>
      <c r="G50" s="107">
        <f>SUM(G5+G6+G9+G14+G21)</f>
        <v>1725709.1300000001</v>
      </c>
      <c r="H50" s="78"/>
      <c r="I50" s="71" t="s">
        <v>66</v>
      </c>
      <c r="J50" s="87">
        <f>SUM(J9+J14+J17+J19+J21+J29)</f>
        <v>976050.02</v>
      </c>
      <c r="K50" s="65">
        <f>(L50-J50)/J50</f>
        <v>0.10965434947688452</v>
      </c>
      <c r="L50" s="61">
        <f>SUM(L5+L9+L14+L17+L19+L21+L29)</f>
        <v>1083078.1500000001</v>
      </c>
      <c r="M50" s="90">
        <f>(N50-L50)/L50</f>
        <v>0.5933375906438512</v>
      </c>
      <c r="N50" s="62">
        <f>SUM(N5+N9+N14+N17+N19+N21+N29)</f>
        <v>1725709.13</v>
      </c>
    </row>
    <row r="51" spans="2:14" ht="15.75" customHeight="1" thickBot="1">
      <c r="B51" s="93" t="s">
        <v>68</v>
      </c>
      <c r="C51" s="94"/>
      <c r="D51" s="95"/>
      <c r="E51" s="96"/>
      <c r="F51" s="95"/>
      <c r="G51" s="97"/>
      <c r="H51" s="78"/>
      <c r="I51" s="98" t="s">
        <v>69</v>
      </c>
      <c r="J51" s="94">
        <f>J29-C21</f>
        <v>-50071.88000000024</v>
      </c>
      <c r="K51" s="99"/>
      <c r="L51" s="100">
        <f>L29-E21</f>
        <v>-66874.67999999993</v>
      </c>
      <c r="M51" s="101"/>
      <c r="N51" s="102">
        <f>N29-G21</f>
        <v>-109397.33000000007</v>
      </c>
    </row>
    <row r="52" spans="9:14" ht="15" thickTop="1">
      <c r="I52" s="11"/>
      <c r="J52" s="11"/>
      <c r="L52" s="12" t="s">
        <v>0</v>
      </c>
      <c r="N52" s="12" t="s">
        <v>0</v>
      </c>
    </row>
    <row r="54" ht="14.25">
      <c r="E54" s="1" t="s">
        <v>91</v>
      </c>
    </row>
  </sheetData>
  <sheetProtection/>
  <mergeCells count="6">
    <mergeCell ref="A1:A45"/>
    <mergeCell ref="B1:N1"/>
    <mergeCell ref="B2:N2"/>
    <mergeCell ref="P3:V3"/>
    <mergeCell ref="O25:O27"/>
    <mergeCell ref="M3:N3"/>
  </mergeCells>
  <printOptions/>
  <pageMargins left="0.16" right="0.16" top="0.31" bottom="0.16" header="0.13" footer="0.1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osman</cp:lastModifiedBy>
  <cp:lastPrinted>2016-10-08T08:28:28Z</cp:lastPrinted>
  <dcterms:created xsi:type="dcterms:W3CDTF">1999-05-26T11:21:22Z</dcterms:created>
  <dcterms:modified xsi:type="dcterms:W3CDTF">2016-10-08T08:28:29Z</dcterms:modified>
  <cp:category/>
  <cp:version/>
  <cp:contentType/>
  <cp:contentStatus/>
</cp:coreProperties>
</file>