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BİLANÇO" sheetId="1" r:id="rId1"/>
  </sheets>
  <definedNames>
    <definedName name="_xlnm.Print_Area" localSheetId="0">'BİLANÇO'!$B$1:$N$45</definedName>
  </definedNames>
  <calcPr fullCalcOnLoad="1"/>
</workbook>
</file>

<file path=xl/sharedStrings.xml><?xml version="1.0" encoding="utf-8"?>
<sst xmlns="http://schemas.openxmlformats.org/spreadsheetml/2006/main" count="107" uniqueCount="88">
  <si>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</si>
  <si>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EK-A</t>
  </si>
  <si>
    <t>PASİF(TL)</t>
  </si>
  <si>
    <t xml:space="preserve">BANKALAR </t>
  </si>
  <si>
    <t xml:space="preserve">TİCARİ BORÇLAR </t>
  </si>
  <si>
    <t xml:space="preserve">ALINAN DEPOZİTO VE TEMİNATLAR </t>
  </si>
  <si>
    <t xml:space="preserve">REPO - FON - POS </t>
  </si>
  <si>
    <t xml:space="preserve">FONLAR </t>
  </si>
  <si>
    <t xml:space="preserve">ALACAKLAR </t>
  </si>
  <si>
    <t>ÖDENECEK VERGİ VE DİĞER YÜKÜMLÜLÜKLER</t>
  </si>
  <si>
    <t xml:space="preserve">GELİR TAHAKKUKULARI </t>
  </si>
  <si>
    <t xml:space="preserve">GİDERLER </t>
  </si>
  <si>
    <t>TAHSİLATLAR</t>
  </si>
  <si>
    <t xml:space="preserve">75.PARSEL ESTON ÇAMLIEVLER SİTESİ </t>
  </si>
  <si>
    <t>%</t>
  </si>
  <si>
    <r>
      <t>KASA</t>
    </r>
    <r>
      <rPr>
        <sz val="10"/>
        <rFont val="Arial"/>
        <family val="2"/>
      </rPr>
      <t xml:space="preserve"> …………………………………………………</t>
    </r>
  </si>
  <si>
    <t>Dairelerden Alacaklar ………………………………</t>
  </si>
  <si>
    <t>Blok Giderleri (Elektrik,Asansör bakım, onarım)…</t>
  </si>
  <si>
    <t>Personel Giderleri …………………………………..</t>
  </si>
  <si>
    <t>Temizlik Giderleri ……………………………………</t>
  </si>
  <si>
    <t>Elektrik Giderleri ……………………………………</t>
  </si>
  <si>
    <t>Doğalgaz Giderleri …………………………………</t>
  </si>
  <si>
    <t>Su Giderleri (Teknik,Yönetim,Personel,vs)………</t>
  </si>
  <si>
    <t>Bakım Onarım Giderleri ……………………………</t>
  </si>
  <si>
    <t>Su Arıtma ve Su Deposu Temizleme Giderleri ….</t>
  </si>
  <si>
    <t>Demirbaş Mallzeme Alımı …………………………</t>
  </si>
  <si>
    <t>Bahçe Giderleri ……………………………………..</t>
  </si>
  <si>
    <t>Telefon+FaxGiderleri ……………………………….</t>
  </si>
  <si>
    <t>İlaçlama Giderleri ……………………………………</t>
  </si>
  <si>
    <t>Büro Kırtasiye,Bilgisayar Tamir Bakım …………..</t>
  </si>
  <si>
    <t>Deprem Evi  Malzm. ve Personel Gid…………….</t>
  </si>
  <si>
    <t>Avukatlık ve Dava İcra Giderleri ……………………</t>
  </si>
  <si>
    <t>Banka Masraf Giderleri …………………………….</t>
  </si>
  <si>
    <t>Yönetim-Posta Nakl.,Temsil Ağırl.-Yol  Gid………</t>
  </si>
  <si>
    <t>Omak Asansör Ltd.Şti.……………………………..</t>
  </si>
  <si>
    <t>Diğer Muhtelif Satıcılar……………………………..</t>
  </si>
  <si>
    <t>Büfe Depoziti ……………………………………….</t>
  </si>
  <si>
    <t>Kıdem Tazminatı Fonu …………………………….</t>
  </si>
  <si>
    <t>Aidat Tahakkukları …………………………………</t>
  </si>
  <si>
    <t>Otop.Kat.Payı ………………………………………</t>
  </si>
  <si>
    <t>Tenis Katılım Payı …………………………………</t>
  </si>
  <si>
    <t>Gecikme Tazminatı Tahakkukları …………………</t>
  </si>
  <si>
    <t>Aidat Tahsilatları ……………………………………</t>
  </si>
  <si>
    <t>Otopark Katılım Payı ……………………………….</t>
  </si>
  <si>
    <t>Asansör Kullandırma Tahsilatları …………………</t>
  </si>
  <si>
    <t>Kira Katılım Payları …………………………………</t>
  </si>
  <si>
    <t>İşyerleri Katılım Payları ……………………………</t>
  </si>
  <si>
    <t>Reklam Katılım Payları ……………………………</t>
  </si>
  <si>
    <t>Tenis Sahası Katılım Payları ………………………</t>
  </si>
  <si>
    <t>Deprem Evi Katılım Payı …………………………..</t>
  </si>
  <si>
    <t>Gecikme Tazminatı Tahsilatları ……………………</t>
  </si>
  <si>
    <t>Banka Fon Gelirleri …………………………………</t>
  </si>
  <si>
    <t>Kredi Kartı Komisyon Tahsilatları …………………</t>
  </si>
  <si>
    <t>76 Parsel Katılım Payı………………………………</t>
  </si>
  <si>
    <t>Sigorta Hasar ve Diğer Çeşitli Katılım Payları ……</t>
  </si>
  <si>
    <t>Halı Saha Maç Katılım Payları ……………………</t>
  </si>
  <si>
    <t>TAHSİLATLAR (GELİRLER)………………………</t>
  </si>
  <si>
    <t>GİDERLER …………………………………………</t>
  </si>
  <si>
    <t>GELİR GİDER FARKI (+)…………………………</t>
  </si>
  <si>
    <t>GELİR GİDER FARKI (-)……………………………</t>
  </si>
  <si>
    <t>S.G.K. + Gel.Vergi.+Damga Verg.+Send.Aidatı…</t>
  </si>
  <si>
    <t>Denizbank Bankamatik Kira Bedeli………………..</t>
  </si>
  <si>
    <t>Kamera Giderleri …………………………………..</t>
  </si>
  <si>
    <t>Kapalı Otopark Elektrik Bak.Onarım Giderleri……</t>
  </si>
  <si>
    <t>Enerjisa Elektrik …………………………………….</t>
  </si>
  <si>
    <t>Personel Avansları …………………………………….</t>
  </si>
  <si>
    <t xml:space="preserve">DİĞER ÇEŞİTLİ BORÇLAR </t>
  </si>
  <si>
    <t>Y.Kredi Ümraniye Şubesi 4841498 Hs.</t>
  </si>
  <si>
    <t>2 0 1 7</t>
  </si>
  <si>
    <t>Asansör Kullanım Tahakkukları ………………….</t>
  </si>
  <si>
    <t>Bahçe Piknik Masası+Bank+Pergole-Çardak Gid.</t>
  </si>
  <si>
    <t>2 0 1 8</t>
  </si>
  <si>
    <t>A Blok Dış Cephe Ydt Yapı A.Ş. Avans …………….</t>
  </si>
  <si>
    <t>A Blok Dış Cephe Boya+Tadilat Tahsilatları…….</t>
  </si>
  <si>
    <t>76.Parsel Katılım Payı Tahakkuku…………………</t>
  </si>
  <si>
    <t>Deprem Evi Tivibu Gideri ……………………….…..</t>
  </si>
  <si>
    <t>A Blok Boya ve Tadilat İşleri Giderleri………</t>
  </si>
  <si>
    <t>Sesa Bilgisayar İş Avansı …………………………….</t>
  </si>
  <si>
    <t>A Blok Boya ve Tadilat İşleri Alacaklar</t>
  </si>
  <si>
    <t>Y.Kredi Pos………………………………………….</t>
  </si>
  <si>
    <t>Y.Kredi Kıdem Tazminatı Fon Hesabı ……………</t>
  </si>
  <si>
    <t>Y.Kredi Vad.Mevd.Hersabı ………………………..</t>
  </si>
  <si>
    <t>AKTİF(TL)                                                                               KARŞILAŞTIRMALI  HESAP HÜLASASI 19.05.2017 - 31.08.2019</t>
  </si>
  <si>
    <t>2 0 1 9</t>
  </si>
  <si>
    <t>Ydt Yapı Ltd.Şti….. ……………………...…..……..</t>
  </si>
  <si>
    <t>Çocuk Bahçesi Oyun Grubu Bak.Onarım Giderleri ..</t>
  </si>
  <si>
    <t>Bilboard Kira Tahakkuku…………………………….</t>
  </si>
  <si>
    <t>Ogs Depozitoları ………………………….………..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</si>
</sst>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%0.00"/>
    <numFmt numFmtId="187" formatCode="%0.0"/>
    <numFmt numFmtId="188" formatCode="%0."/>
    <numFmt numFmtId="189" formatCode="%0"/>
    <numFmt numFmtId="190" formatCode="0.00;[Red]0.00"/>
    <numFmt numFmtId="191" formatCode="0.00_ ;[Red]\-0.00\ "/>
    <numFmt numFmtId="192" formatCode="#,##0.00_ ;[Red]\-#,##0.00\ "/>
    <numFmt numFmtId="193" formatCode="%000"/>
    <numFmt numFmtId="194" formatCode="\%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 style="thin"/>
      <top style="thick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thick"/>
      <bottom style="medium"/>
    </border>
    <border>
      <left style="thin"/>
      <right style="thin"/>
      <top style="medium"/>
      <bottom style="hair"/>
    </border>
    <border>
      <left style="thin"/>
      <right style="thin"/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33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0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4" fontId="0" fillId="33" borderId="0" xfId="0" applyNumberFormat="1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0" fillId="34" borderId="0" xfId="0" applyFont="1" applyFill="1" applyBorder="1" applyAlignment="1">
      <alignment horizontal="left"/>
    </xf>
    <xf numFmtId="4" fontId="9" fillId="35" borderId="14" xfId="0" applyNumberFormat="1" applyFont="1" applyFill="1" applyBorder="1" applyAlignment="1" applyProtection="1">
      <alignment/>
      <protection locked="0"/>
    </xf>
    <xf numFmtId="4" fontId="7" fillId="35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/>
      <protection locked="0"/>
    </xf>
    <xf numFmtId="4" fontId="8" fillId="35" borderId="14" xfId="0" applyNumberFormat="1" applyFont="1" applyFill="1" applyBorder="1" applyAlignment="1">
      <alignment/>
    </xf>
    <xf numFmtId="4" fontId="0" fillId="35" borderId="14" xfId="0" applyNumberFormat="1" applyFont="1" applyFill="1" applyBorder="1" applyAlignment="1" applyProtection="1">
      <alignment horizontal="right"/>
      <protection locked="0"/>
    </xf>
    <xf numFmtId="4" fontId="0" fillId="35" borderId="15" xfId="0" applyNumberFormat="1" applyFont="1" applyFill="1" applyBorder="1" applyAlignment="1" applyProtection="1">
      <alignment/>
      <protection locked="0"/>
    </xf>
    <xf numFmtId="0" fontId="3" fillId="33" borderId="16" xfId="0" applyFont="1" applyFill="1" applyBorder="1" applyAlignment="1">
      <alignment horizontal="center"/>
    </xf>
    <xf numFmtId="4" fontId="8" fillId="35" borderId="17" xfId="0" applyNumberFormat="1" applyFont="1" applyFill="1" applyBorder="1" applyAlignment="1" applyProtection="1">
      <alignment/>
      <protection locked="0"/>
    </xf>
    <xf numFmtId="0" fontId="7" fillId="0" borderId="16" xfId="0" applyFont="1" applyBorder="1" applyAlignment="1">
      <alignment horizontal="center"/>
    </xf>
    <xf numFmtId="187" fontId="11" fillId="33" borderId="18" xfId="0" applyNumberFormat="1" applyFont="1" applyFill="1" applyBorder="1" applyAlignment="1" applyProtection="1">
      <alignment horizontal="center" vertical="center"/>
      <protection locked="0"/>
    </xf>
    <xf numFmtId="187" fontId="11" fillId="33" borderId="17" xfId="0" applyNumberFormat="1" applyFont="1" applyFill="1" applyBorder="1" applyAlignment="1" applyProtection="1">
      <alignment horizontal="center" vertical="center"/>
      <protection locked="0"/>
    </xf>
    <xf numFmtId="189" fontId="11" fillId="33" borderId="17" xfId="0" applyNumberFormat="1" applyFont="1" applyFill="1" applyBorder="1" applyAlignment="1" applyProtection="1">
      <alignment horizontal="center" vertical="center"/>
      <protection locked="0"/>
    </xf>
    <xf numFmtId="4" fontId="8" fillId="35" borderId="19" xfId="0" applyNumberFormat="1" applyFont="1" applyFill="1" applyBorder="1" applyAlignment="1">
      <alignment horizontal="right"/>
    </xf>
    <xf numFmtId="4" fontId="8" fillId="35" borderId="20" xfId="0" applyNumberFormat="1" applyFont="1" applyFill="1" applyBorder="1" applyAlignment="1">
      <alignment horizontal="right"/>
    </xf>
    <xf numFmtId="4" fontId="9" fillId="35" borderId="19" xfId="0" applyNumberFormat="1" applyFont="1" applyFill="1" applyBorder="1" applyAlignment="1" applyProtection="1">
      <alignment/>
      <protection locked="0"/>
    </xf>
    <xf numFmtId="4" fontId="9" fillId="35" borderId="20" xfId="0" applyNumberFormat="1" applyFont="1" applyFill="1" applyBorder="1" applyAlignment="1" applyProtection="1">
      <alignment/>
      <protection locked="0"/>
    </xf>
    <xf numFmtId="4" fontId="0" fillId="35" borderId="19" xfId="0" applyNumberFormat="1" applyFont="1" applyFill="1" applyBorder="1" applyAlignment="1" applyProtection="1">
      <alignment/>
      <protection locked="0"/>
    </xf>
    <xf numFmtId="4" fontId="0" fillId="35" borderId="20" xfId="0" applyNumberFormat="1" applyFont="1" applyFill="1" applyBorder="1" applyAlignment="1" applyProtection="1">
      <alignment/>
      <protection locked="0"/>
    </xf>
    <xf numFmtId="4" fontId="0" fillId="35" borderId="19" xfId="0" applyNumberFormat="1" applyFont="1" applyFill="1" applyBorder="1" applyAlignment="1">
      <alignment/>
    </xf>
    <xf numFmtId="4" fontId="0" fillId="35" borderId="20" xfId="0" applyNumberFormat="1" applyFont="1" applyFill="1" applyBorder="1" applyAlignment="1">
      <alignment/>
    </xf>
    <xf numFmtId="4" fontId="0" fillId="35" borderId="21" xfId="0" applyNumberFormat="1" applyFont="1" applyFill="1" applyBorder="1" applyAlignment="1">
      <alignment/>
    </xf>
    <xf numFmtId="4" fontId="0" fillId="35" borderId="22" xfId="0" applyNumberFormat="1" applyFont="1" applyFill="1" applyBorder="1" applyAlignment="1">
      <alignment/>
    </xf>
    <xf numFmtId="4" fontId="7" fillId="0" borderId="23" xfId="0" applyNumberFormat="1" applyFont="1" applyBorder="1" applyAlignment="1">
      <alignment horizontal="right"/>
    </xf>
    <xf numFmtId="4" fontId="7" fillId="0" borderId="24" xfId="0" applyNumberFormat="1" applyFont="1" applyBorder="1" applyAlignment="1">
      <alignment horizontal="right"/>
    </xf>
    <xf numFmtId="0" fontId="4" fillId="35" borderId="25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4" fillId="36" borderId="26" xfId="0" applyFont="1" applyFill="1" applyBorder="1" applyAlignment="1">
      <alignment/>
    </xf>
    <xf numFmtId="4" fontId="7" fillId="36" borderId="26" xfId="0" applyNumberFormat="1" applyFont="1" applyFill="1" applyBorder="1" applyAlignment="1">
      <alignment/>
    </xf>
    <xf numFmtId="4" fontId="0" fillId="36" borderId="26" xfId="0" applyNumberFormat="1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7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186" fontId="12" fillId="33" borderId="28" xfId="0" applyNumberFormat="1" applyFont="1" applyFill="1" applyBorder="1" applyAlignment="1" applyProtection="1">
      <alignment horizontal="center" vertical="center"/>
      <protection locked="0"/>
    </xf>
    <xf numFmtId="4" fontId="8" fillId="35" borderId="19" xfId="0" applyNumberFormat="1" applyFont="1" applyFill="1" applyBorder="1" applyAlignment="1" applyProtection="1">
      <alignment/>
      <protection locked="0"/>
    </xf>
    <xf numFmtId="0" fontId="7" fillId="0" borderId="10" xfId="0" applyFont="1" applyBorder="1" applyAlignment="1">
      <alignment/>
    </xf>
    <xf numFmtId="4" fontId="10" fillId="0" borderId="29" xfId="0" applyNumberFormat="1" applyFont="1" applyBorder="1" applyAlignment="1">
      <alignment/>
    </xf>
    <xf numFmtId="4" fontId="7" fillId="0" borderId="30" xfId="0" applyNumberFormat="1" applyFont="1" applyBorder="1" applyAlignment="1">
      <alignment/>
    </xf>
    <xf numFmtId="0" fontId="7" fillId="35" borderId="31" xfId="0" applyFont="1" applyFill="1" applyBorder="1" applyAlignment="1">
      <alignment/>
    </xf>
    <xf numFmtId="4" fontId="7" fillId="0" borderId="32" xfId="0" applyNumberFormat="1" applyFont="1" applyBorder="1" applyAlignment="1">
      <alignment/>
    </xf>
    <xf numFmtId="0" fontId="1" fillId="0" borderId="29" xfId="0" applyFont="1" applyBorder="1" applyAlignment="1">
      <alignment/>
    </xf>
    <xf numFmtId="4" fontId="7" fillId="0" borderId="33" xfId="0" applyNumberFormat="1" applyFont="1" applyBorder="1" applyAlignment="1">
      <alignment/>
    </xf>
    <xf numFmtId="188" fontId="11" fillId="33" borderId="17" xfId="0" applyNumberFormat="1" applyFont="1" applyFill="1" applyBorder="1" applyAlignment="1" applyProtection="1">
      <alignment horizontal="center" vertical="center"/>
      <protection locked="0"/>
    </xf>
    <xf numFmtId="189" fontId="11" fillId="33" borderId="34" xfId="0" applyNumberFormat="1" applyFont="1" applyFill="1" applyBorder="1" applyAlignment="1" applyProtection="1">
      <alignment horizontal="center" vertical="center"/>
      <protection locked="0"/>
    </xf>
    <xf numFmtId="4" fontId="7" fillId="35" borderId="20" xfId="0" applyNumberFormat="1" applyFont="1" applyFill="1" applyBorder="1" applyAlignment="1">
      <alignment horizontal="right"/>
    </xf>
    <xf numFmtId="4" fontId="10" fillId="0" borderId="35" xfId="0" applyNumberFormat="1" applyFont="1" applyBorder="1" applyAlignment="1">
      <alignment/>
    </xf>
    <xf numFmtId="4" fontId="7" fillId="35" borderId="19" xfId="0" applyNumberFormat="1" applyFont="1" applyFill="1" applyBorder="1" applyAlignment="1">
      <alignment horizontal="right"/>
    </xf>
    <xf numFmtId="0" fontId="3" fillId="33" borderId="36" xfId="0" applyFont="1" applyFill="1" applyBorder="1" applyAlignment="1">
      <alignment horizontal="center"/>
    </xf>
    <xf numFmtId="4" fontId="8" fillId="35" borderId="37" xfId="0" applyNumberFormat="1" applyFont="1" applyFill="1" applyBorder="1" applyAlignment="1" applyProtection="1">
      <alignment/>
      <protection locked="0"/>
    </xf>
    <xf numFmtId="4" fontId="8" fillId="35" borderId="19" xfId="0" applyNumberFormat="1" applyFont="1" applyFill="1" applyBorder="1" applyAlignment="1">
      <alignment/>
    </xf>
    <xf numFmtId="4" fontId="7" fillId="35" borderId="19" xfId="0" applyNumberFormat="1" applyFont="1" applyFill="1" applyBorder="1" applyAlignment="1">
      <alignment/>
    </xf>
    <xf numFmtId="4" fontId="0" fillId="35" borderId="19" xfId="0" applyNumberFormat="1" applyFont="1" applyFill="1" applyBorder="1" applyAlignment="1" applyProtection="1">
      <alignment horizontal="right"/>
      <protection locked="0"/>
    </xf>
    <xf numFmtId="4" fontId="0" fillId="35" borderId="21" xfId="0" applyNumberFormat="1" applyFont="1" applyFill="1" applyBorder="1" applyAlignment="1" applyProtection="1">
      <alignment/>
      <protection locked="0"/>
    </xf>
    <xf numFmtId="4" fontId="7" fillId="0" borderId="38" xfId="0" applyNumberFormat="1" applyFont="1" applyBorder="1" applyAlignment="1">
      <alignment/>
    </xf>
    <xf numFmtId="4" fontId="7" fillId="0" borderId="23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8" fillId="35" borderId="40" xfId="0" applyNumberFormat="1" applyFont="1" applyFill="1" applyBorder="1" applyAlignment="1" applyProtection="1">
      <alignment/>
      <protection locked="0"/>
    </xf>
    <xf numFmtId="4" fontId="0" fillId="35" borderId="41" xfId="0" applyNumberFormat="1" applyFont="1" applyFill="1" applyBorder="1" applyAlignment="1">
      <alignment/>
    </xf>
    <xf numFmtId="187" fontId="11" fillId="33" borderId="42" xfId="0" applyNumberFormat="1" applyFont="1" applyFill="1" applyBorder="1" applyAlignment="1" applyProtection="1">
      <alignment horizontal="center" vertical="center"/>
      <protection locked="0"/>
    </xf>
    <xf numFmtId="4" fontId="0" fillId="35" borderId="43" xfId="0" applyNumberFormat="1" applyFont="1" applyFill="1" applyBorder="1" applyAlignment="1">
      <alignment/>
    </xf>
    <xf numFmtId="4" fontId="8" fillId="35" borderId="44" xfId="0" applyNumberFormat="1" applyFont="1" applyFill="1" applyBorder="1" applyAlignment="1" applyProtection="1">
      <alignment/>
      <protection locked="0"/>
    </xf>
    <xf numFmtId="194" fontId="11" fillId="33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textRotation="180"/>
    </xf>
    <xf numFmtId="0" fontId="2" fillId="0" borderId="11" xfId="0" applyFont="1" applyBorder="1" applyAlignment="1">
      <alignment horizontal="right"/>
    </xf>
    <xf numFmtId="4" fontId="2" fillId="34" borderId="45" xfId="0" applyNumberFormat="1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34" borderId="0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GridLines="0" tabSelected="1" zoomScalePageLayoutView="0" workbookViewId="0" topLeftCell="B4">
      <selection activeCell="N7" sqref="N7"/>
    </sheetView>
  </sheetViews>
  <sheetFormatPr defaultColWidth="9.140625" defaultRowHeight="12.75"/>
  <cols>
    <col min="1" max="1" width="8.140625" style="1" hidden="1" customWidth="1"/>
    <col min="2" max="2" width="44.7109375" style="1" customWidth="1"/>
    <col min="3" max="3" width="11.57421875" style="1" customWidth="1"/>
    <col min="4" max="4" width="5.7109375" style="14" customWidth="1"/>
    <col min="5" max="5" width="11.7109375" style="1" customWidth="1"/>
    <col min="6" max="6" width="5.7109375" style="14" customWidth="1"/>
    <col min="7" max="7" width="11.8515625" style="1" customWidth="1"/>
    <col min="8" max="8" width="0.2890625" style="1" customWidth="1"/>
    <col min="9" max="9" width="44.7109375" style="1" customWidth="1"/>
    <col min="10" max="10" width="11.421875" style="1" customWidth="1"/>
    <col min="11" max="11" width="5.7109375" style="14" customWidth="1"/>
    <col min="12" max="12" width="11.7109375" style="1" customWidth="1"/>
    <col min="13" max="13" width="5.7109375" style="14" customWidth="1"/>
    <col min="14" max="14" width="11.57421875" style="1" customWidth="1"/>
    <col min="15" max="15" width="9.140625" style="1" customWidth="1"/>
    <col min="16" max="16" width="10.140625" style="1" bestFit="1" customWidth="1"/>
    <col min="17" max="16384" width="9.140625" style="1" customWidth="1"/>
  </cols>
  <sheetData>
    <row r="1" spans="1:14" ht="15.75" customHeight="1" thickBot="1">
      <c r="A1" s="78"/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6.5" thickTop="1">
      <c r="A2" s="78"/>
      <c r="B2" s="80" t="s">
        <v>13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1:20" ht="18.75" customHeight="1" thickBot="1">
      <c r="A3" s="78"/>
      <c r="B3" s="4" t="s">
        <v>82</v>
      </c>
      <c r="C3" s="5"/>
      <c r="D3" s="13"/>
      <c r="E3" s="5"/>
      <c r="F3" s="13"/>
      <c r="G3" s="5"/>
      <c r="H3" s="6"/>
      <c r="I3" s="6"/>
      <c r="J3" s="6"/>
      <c r="K3" s="15"/>
      <c r="L3" s="6"/>
      <c r="M3" s="85" t="s">
        <v>2</v>
      </c>
      <c r="N3" s="86"/>
      <c r="P3" s="83"/>
      <c r="Q3" s="83"/>
      <c r="R3" s="83"/>
      <c r="S3" s="83"/>
      <c r="T3" s="83"/>
    </row>
    <row r="4" spans="1:14" ht="18" customHeight="1" thickBot="1" thickTop="1">
      <c r="A4" s="78"/>
      <c r="B4" s="7"/>
      <c r="C4" s="63" t="s">
        <v>68</v>
      </c>
      <c r="D4" s="24" t="s">
        <v>14</v>
      </c>
      <c r="E4" s="63" t="s">
        <v>71</v>
      </c>
      <c r="F4" s="24" t="s">
        <v>14</v>
      </c>
      <c r="G4" s="12" t="s">
        <v>83</v>
      </c>
      <c r="H4" s="43"/>
      <c r="I4" s="40"/>
      <c r="J4" s="22" t="s">
        <v>68</v>
      </c>
      <c r="K4" s="24" t="s">
        <v>14</v>
      </c>
      <c r="L4" s="22" t="s">
        <v>71</v>
      </c>
      <c r="M4" s="24" t="s">
        <v>14</v>
      </c>
      <c r="N4" s="12" t="s">
        <v>83</v>
      </c>
    </row>
    <row r="5" spans="1:14" ht="12.75" customHeight="1">
      <c r="A5" s="78"/>
      <c r="B5" s="8" t="s">
        <v>15</v>
      </c>
      <c r="C5" s="64">
        <v>631.7</v>
      </c>
      <c r="D5" s="26"/>
      <c r="E5" s="72">
        <v>23074.44</v>
      </c>
      <c r="F5" s="26"/>
      <c r="G5" s="76">
        <v>6786.97</v>
      </c>
      <c r="H5" s="44"/>
      <c r="I5" s="41" t="s">
        <v>66</v>
      </c>
      <c r="J5" s="28">
        <f>SUM(J6:J6)</f>
        <v>0</v>
      </c>
      <c r="K5" s="25"/>
      <c r="L5" s="28">
        <f>SUM(L6:L6)</f>
        <v>685291.69</v>
      </c>
      <c r="M5" s="25"/>
      <c r="N5" s="29">
        <f>SUM(N6:N6)</f>
        <v>0</v>
      </c>
    </row>
    <row r="6" spans="1:14" ht="12.75" customHeight="1">
      <c r="A6" s="78"/>
      <c r="B6" s="8" t="s">
        <v>3</v>
      </c>
      <c r="C6" s="50">
        <f>SUM(C7:C7)</f>
        <v>22183.13</v>
      </c>
      <c r="D6" s="26"/>
      <c r="E6" s="50">
        <f>SUM(E7:E7)</f>
        <v>901.87</v>
      </c>
      <c r="F6" s="26"/>
      <c r="G6" s="23">
        <f>SUM(G7:G7)</f>
        <v>701.56</v>
      </c>
      <c r="H6" s="44"/>
      <c r="I6" s="42" t="s">
        <v>73</v>
      </c>
      <c r="J6" s="30">
        <v>0</v>
      </c>
      <c r="K6" s="26"/>
      <c r="L6" s="30">
        <v>685291.69</v>
      </c>
      <c r="M6" s="26"/>
      <c r="N6" s="31">
        <v>0</v>
      </c>
    </row>
    <row r="7" spans="1:14" ht="12.75" customHeight="1">
      <c r="A7" s="78"/>
      <c r="B7" s="9" t="s">
        <v>67</v>
      </c>
      <c r="C7" s="30">
        <v>22183.13</v>
      </c>
      <c r="D7" s="26"/>
      <c r="E7" s="30">
        <v>901.87</v>
      </c>
      <c r="F7" s="26"/>
      <c r="G7" s="16">
        <v>701.56</v>
      </c>
      <c r="H7" s="44"/>
      <c r="I7" s="41" t="s">
        <v>4</v>
      </c>
      <c r="J7" s="28">
        <f>SUM(J8:J11)</f>
        <v>19836.05</v>
      </c>
      <c r="K7" s="26">
        <f>(L7-J7)/J7</f>
        <v>0.31287075803902487</v>
      </c>
      <c r="L7" s="28">
        <f>SUM(L8:L11)</f>
        <v>26042.17</v>
      </c>
      <c r="M7" s="27">
        <f aca="true" t="shared" si="0" ref="M7:M14">(N7-L7)/L7</f>
        <v>3.4729817062095822</v>
      </c>
      <c r="N7" s="29">
        <f>SUM(N8:N11)</f>
        <v>116486.15</v>
      </c>
    </row>
    <row r="8" spans="1:14" ht="12.75" customHeight="1">
      <c r="A8" s="78"/>
      <c r="B8" s="8" t="s">
        <v>6</v>
      </c>
      <c r="C8" s="65">
        <f>SUM(C9:C11)</f>
        <v>347875.95</v>
      </c>
      <c r="D8" s="26"/>
      <c r="E8" s="65">
        <f>SUM(E9:E11)</f>
        <v>712204.63</v>
      </c>
      <c r="F8" s="26"/>
      <c r="G8" s="19">
        <f>SUM(G9:G11)</f>
        <v>176136.93</v>
      </c>
      <c r="H8" s="44" t="s">
        <v>0</v>
      </c>
      <c r="I8" s="42" t="s">
        <v>64</v>
      </c>
      <c r="J8" s="30">
        <v>0</v>
      </c>
      <c r="K8" s="26"/>
      <c r="L8" s="30">
        <v>10356.5</v>
      </c>
      <c r="M8" s="27">
        <f t="shared" si="0"/>
        <v>0.3641384637667166</v>
      </c>
      <c r="N8" s="31">
        <v>14127.7</v>
      </c>
    </row>
    <row r="9" spans="1:14" ht="12.75" customHeight="1">
      <c r="A9" s="78"/>
      <c r="B9" s="9" t="s">
        <v>79</v>
      </c>
      <c r="C9" s="30">
        <v>0</v>
      </c>
      <c r="D9" s="26"/>
      <c r="E9" s="30">
        <v>217327.67</v>
      </c>
      <c r="F9" s="26"/>
      <c r="G9" s="16">
        <v>987.55</v>
      </c>
      <c r="H9" s="45"/>
      <c r="I9" s="42" t="s">
        <v>34</v>
      </c>
      <c r="J9" s="30">
        <v>15625</v>
      </c>
      <c r="K9" s="27">
        <f>(L9-J9)/J9</f>
        <v>-0.293888</v>
      </c>
      <c r="L9" s="30">
        <v>11033</v>
      </c>
      <c r="M9" s="27">
        <f t="shared" si="0"/>
        <v>-0.42780748663101603</v>
      </c>
      <c r="N9" s="31">
        <v>6313</v>
      </c>
    </row>
    <row r="10" spans="1:14" ht="12.75" customHeight="1">
      <c r="A10" s="78"/>
      <c r="B10" s="9" t="s">
        <v>80</v>
      </c>
      <c r="C10" s="30">
        <v>347875.95</v>
      </c>
      <c r="D10" s="26"/>
      <c r="E10" s="30">
        <v>323876.96</v>
      </c>
      <c r="F10" s="26"/>
      <c r="G10" s="16">
        <v>175149.38</v>
      </c>
      <c r="H10" s="45"/>
      <c r="I10" s="42" t="s">
        <v>84</v>
      </c>
      <c r="J10" s="30">
        <v>0</v>
      </c>
      <c r="K10" s="26"/>
      <c r="L10" s="30">
        <v>0</v>
      </c>
      <c r="M10" s="26"/>
      <c r="N10" s="31">
        <v>88978.05</v>
      </c>
    </row>
    <row r="11" spans="1:14" ht="12.75" customHeight="1">
      <c r="A11" s="78"/>
      <c r="B11" s="9" t="s">
        <v>81</v>
      </c>
      <c r="C11" s="30">
        <v>0</v>
      </c>
      <c r="D11" s="27"/>
      <c r="E11" s="30">
        <v>171000</v>
      </c>
      <c r="F11" s="27"/>
      <c r="G11" s="16">
        <v>0</v>
      </c>
      <c r="H11" s="45"/>
      <c r="I11" s="42" t="s">
        <v>35</v>
      </c>
      <c r="J11" s="30">
        <v>4211.05</v>
      </c>
      <c r="K11" s="27">
        <f>(L11-J11)/J11</f>
        <v>0.10487170658149389</v>
      </c>
      <c r="L11" s="30">
        <v>4652.67</v>
      </c>
      <c r="M11" s="27">
        <f t="shared" si="0"/>
        <v>0.518998768449084</v>
      </c>
      <c r="N11" s="31">
        <v>7067.4</v>
      </c>
    </row>
    <row r="12" spans="1:16" ht="12.75" customHeight="1">
      <c r="A12" s="78"/>
      <c r="B12" s="8" t="s">
        <v>8</v>
      </c>
      <c r="C12" s="66">
        <f>SUM(C13:C16)</f>
        <v>-12080.42</v>
      </c>
      <c r="D12" s="26"/>
      <c r="E12" s="66">
        <f>SUM(E13:E18)</f>
        <v>240495.97000000003</v>
      </c>
      <c r="F12" s="26"/>
      <c r="G12" s="17">
        <f>SUM(G13:G18)</f>
        <v>50375.36</v>
      </c>
      <c r="H12" s="45"/>
      <c r="I12" s="41" t="s">
        <v>5</v>
      </c>
      <c r="J12" s="28">
        <f>SUM(J13:J14)</f>
        <v>8446.51</v>
      </c>
      <c r="K12" s="26"/>
      <c r="L12" s="28">
        <f>SUM(L13:L14)</f>
        <v>8586.51</v>
      </c>
      <c r="M12" s="26">
        <f t="shared" si="0"/>
        <v>-0.18105143999133527</v>
      </c>
      <c r="N12" s="29">
        <f>SUM(N13:N14)</f>
        <v>7031.91</v>
      </c>
      <c r="P12" s="11"/>
    </row>
    <row r="13" spans="1:14" ht="12.75" customHeight="1">
      <c r="A13" s="78"/>
      <c r="B13" s="9" t="s">
        <v>16</v>
      </c>
      <c r="C13" s="32">
        <v>-12080.42</v>
      </c>
      <c r="D13" s="26"/>
      <c r="E13" s="32">
        <v>-349.36</v>
      </c>
      <c r="F13" s="26"/>
      <c r="G13" s="18">
        <v>17159.61</v>
      </c>
      <c r="H13" s="45"/>
      <c r="I13" s="42" t="s">
        <v>36</v>
      </c>
      <c r="J13" s="30">
        <v>821.5</v>
      </c>
      <c r="K13" s="26">
        <f>(L13-J13)/J13</f>
        <v>0</v>
      </c>
      <c r="L13" s="30">
        <v>821.5</v>
      </c>
      <c r="M13" s="26">
        <f t="shared" si="0"/>
        <v>0</v>
      </c>
      <c r="N13" s="31">
        <v>821.5</v>
      </c>
    </row>
    <row r="14" spans="1:14" ht="12.75" customHeight="1">
      <c r="A14" s="78"/>
      <c r="B14" s="9" t="s">
        <v>78</v>
      </c>
      <c r="C14" s="32">
        <v>0</v>
      </c>
      <c r="D14" s="26"/>
      <c r="E14" s="32">
        <v>14801.69</v>
      </c>
      <c r="F14" s="26"/>
      <c r="G14" s="18">
        <v>0</v>
      </c>
      <c r="H14" s="45"/>
      <c r="I14" s="42" t="s">
        <v>87</v>
      </c>
      <c r="J14" s="30">
        <v>7625.01</v>
      </c>
      <c r="K14" s="26">
        <f>(L14-J14)/J14</f>
        <v>0.01836063165818799</v>
      </c>
      <c r="L14" s="30">
        <v>7765.01</v>
      </c>
      <c r="M14" s="26">
        <f t="shared" si="0"/>
        <v>-0.20020579497000007</v>
      </c>
      <c r="N14" s="31">
        <v>6210.41</v>
      </c>
    </row>
    <row r="15" spans="1:14" ht="12.75" customHeight="1">
      <c r="A15" s="78"/>
      <c r="B15" s="9" t="s">
        <v>76</v>
      </c>
      <c r="C15" s="32">
        <v>0</v>
      </c>
      <c r="D15" s="26"/>
      <c r="E15" s="32">
        <v>34731.75</v>
      </c>
      <c r="F15" s="26"/>
      <c r="G15" s="18">
        <v>0</v>
      </c>
      <c r="H15" s="45"/>
      <c r="I15" s="41" t="s">
        <v>7</v>
      </c>
      <c r="J15" s="28">
        <f>SUM(J16:J16)</f>
        <v>347875.95</v>
      </c>
      <c r="K15" s="26">
        <f>(L15-J15)/J15</f>
        <v>-0.06898720650277776</v>
      </c>
      <c r="L15" s="28">
        <f>SUM(L16:L16)</f>
        <v>323876.96</v>
      </c>
      <c r="M15" s="26">
        <f>(N15-L15)/L15</f>
        <v>-0.2787156579461534</v>
      </c>
      <c r="N15" s="29">
        <f>SUM(N16:N16)</f>
        <v>233607.38</v>
      </c>
    </row>
    <row r="16" spans="1:16" ht="12.75" customHeight="1">
      <c r="A16" s="78"/>
      <c r="B16" s="9" t="s">
        <v>72</v>
      </c>
      <c r="C16" s="32">
        <v>0</v>
      </c>
      <c r="D16" s="26"/>
      <c r="E16" s="32">
        <v>188031.39</v>
      </c>
      <c r="F16" s="26"/>
      <c r="G16" s="18">
        <v>33215.75</v>
      </c>
      <c r="H16" s="45"/>
      <c r="I16" s="42" t="s">
        <v>37</v>
      </c>
      <c r="J16" s="30">
        <v>347875.95</v>
      </c>
      <c r="K16" s="26">
        <f>(L16-J16)/J16</f>
        <v>-0.06898720650277776</v>
      </c>
      <c r="L16" s="30">
        <v>323876.96</v>
      </c>
      <c r="M16" s="26">
        <f>(N16-L16)/L16</f>
        <v>-0.2787156579461534</v>
      </c>
      <c r="N16" s="31">
        <v>233607.38</v>
      </c>
      <c r="P16" s="3"/>
    </row>
    <row r="17" spans="1:14" ht="12.75" customHeight="1">
      <c r="A17" s="78"/>
      <c r="B17" s="9" t="s">
        <v>77</v>
      </c>
      <c r="C17" s="32">
        <v>0</v>
      </c>
      <c r="D17" s="26"/>
      <c r="E17" s="32">
        <v>2920.5</v>
      </c>
      <c r="F17" s="26"/>
      <c r="G17" s="18">
        <v>0</v>
      </c>
      <c r="H17" s="46"/>
      <c r="I17" s="41" t="s">
        <v>9</v>
      </c>
      <c r="J17" s="28">
        <f>J18</f>
        <v>99977.24</v>
      </c>
      <c r="K17" s="26">
        <f aca="true" t="shared" si="1" ref="K17:K23">(L17-J17)/J17</f>
        <v>-0.42042138790788786</v>
      </c>
      <c r="L17" s="28">
        <f>L18</f>
        <v>57944.67</v>
      </c>
      <c r="M17" s="26">
        <f aca="true" t="shared" si="2" ref="M17:M25">(N17-L17)/L17</f>
        <v>0.8267517961531233</v>
      </c>
      <c r="N17" s="29">
        <f>N18</f>
        <v>105850.53</v>
      </c>
    </row>
    <row r="18" spans="1:14" ht="12.75" customHeight="1">
      <c r="A18" s="78"/>
      <c r="B18" s="9" t="s">
        <v>65</v>
      </c>
      <c r="C18" s="32">
        <v>0</v>
      </c>
      <c r="D18" s="26"/>
      <c r="E18" s="32">
        <v>360</v>
      </c>
      <c r="F18" s="26"/>
      <c r="G18" s="18">
        <v>0</v>
      </c>
      <c r="H18" s="46"/>
      <c r="I18" s="42" t="s">
        <v>60</v>
      </c>
      <c r="J18" s="30">
        <v>99977.24</v>
      </c>
      <c r="K18" s="26">
        <f t="shared" si="1"/>
        <v>-0.42042138790788786</v>
      </c>
      <c r="L18" s="30">
        <v>57944.67</v>
      </c>
      <c r="M18" s="26">
        <f t="shared" si="2"/>
        <v>0.8267517961531233</v>
      </c>
      <c r="N18" s="31">
        <v>105850.53</v>
      </c>
    </row>
    <row r="19" spans="1:14" ht="12.75" customHeight="1">
      <c r="A19" s="78"/>
      <c r="B19" s="8" t="s">
        <v>11</v>
      </c>
      <c r="C19" s="65">
        <f>SUM(C20:C43)</f>
        <v>959533.7800000003</v>
      </c>
      <c r="D19" s="26">
        <f aca="true" t="shared" si="3" ref="D19:D28">(E19-C19)/C19</f>
        <v>0.08012205677636455</v>
      </c>
      <c r="E19" s="65">
        <f>SUM(E20:E43)</f>
        <v>1036413.6</v>
      </c>
      <c r="F19" s="26">
        <f>(G19-E19)/E19</f>
        <v>0.12424633370307009</v>
      </c>
      <c r="G19" s="19">
        <f>SUM(G20:G43)</f>
        <v>1165184.1900000002</v>
      </c>
      <c r="H19" s="44"/>
      <c r="I19" s="41" t="s">
        <v>10</v>
      </c>
      <c r="J19" s="28">
        <f>SUM(J20:J24)</f>
        <v>-4831.91</v>
      </c>
      <c r="K19" s="27">
        <f t="shared" si="1"/>
        <v>-7.337377972685751</v>
      </c>
      <c r="L19" s="28">
        <f>SUM(L20:L25)</f>
        <v>30621.64</v>
      </c>
      <c r="M19" s="27">
        <f t="shared" si="2"/>
        <v>-0.26195069891749734</v>
      </c>
      <c r="N19" s="29">
        <f>SUM(N20:N26)</f>
        <v>22600.280000000006</v>
      </c>
    </row>
    <row r="20" spans="1:15" ht="12.75" customHeight="1">
      <c r="A20" s="78"/>
      <c r="B20" s="9" t="s">
        <v>17</v>
      </c>
      <c r="C20" s="30">
        <v>61744.64</v>
      </c>
      <c r="D20" s="26">
        <f t="shared" si="3"/>
        <v>-0.28530897580745473</v>
      </c>
      <c r="E20" s="30">
        <v>44128.34</v>
      </c>
      <c r="F20" s="26">
        <f aca="true" t="shared" si="4" ref="F20:F40">(G20-E20)/E20</f>
        <v>0.10683293321253419</v>
      </c>
      <c r="G20" s="16">
        <v>48842.7</v>
      </c>
      <c r="H20" s="44"/>
      <c r="I20" s="42" t="s">
        <v>38</v>
      </c>
      <c r="J20" s="30">
        <v>-5623.68</v>
      </c>
      <c r="K20" s="27">
        <f t="shared" si="1"/>
        <v>-4.698274083873905</v>
      </c>
      <c r="L20" s="30">
        <v>20797.91</v>
      </c>
      <c r="M20" s="27">
        <f t="shared" si="2"/>
        <v>-0.13470488140394868</v>
      </c>
      <c r="N20" s="31">
        <v>17996.33</v>
      </c>
      <c r="O20" s="2"/>
    </row>
    <row r="21" spans="1:14" ht="12.75" customHeight="1">
      <c r="A21" s="78"/>
      <c r="B21" s="9" t="s">
        <v>18</v>
      </c>
      <c r="C21" s="32">
        <v>673522.99</v>
      </c>
      <c r="D21" s="26">
        <f t="shared" si="3"/>
        <v>0.17255589152198056</v>
      </c>
      <c r="E21" s="32">
        <v>789743.35</v>
      </c>
      <c r="F21" s="26">
        <f t="shared" si="4"/>
        <v>0.07457028919585079</v>
      </c>
      <c r="G21" s="18">
        <v>848634.74</v>
      </c>
      <c r="H21" s="44"/>
      <c r="I21" s="42" t="s">
        <v>69</v>
      </c>
      <c r="J21" s="30">
        <v>385</v>
      </c>
      <c r="K21" s="27">
        <f t="shared" si="1"/>
        <v>0.4025974025974026</v>
      </c>
      <c r="L21" s="30">
        <v>540</v>
      </c>
      <c r="M21" s="27">
        <f t="shared" si="2"/>
        <v>-1</v>
      </c>
      <c r="N21" s="31">
        <v>0</v>
      </c>
    </row>
    <row r="22" spans="1:14" ht="12.75" customHeight="1">
      <c r="A22" s="78"/>
      <c r="B22" s="9" t="s">
        <v>19</v>
      </c>
      <c r="C22" s="32">
        <v>5434.86</v>
      </c>
      <c r="D22" s="58">
        <f t="shared" si="3"/>
        <v>0.6895651405923979</v>
      </c>
      <c r="E22" s="32">
        <v>9182.55</v>
      </c>
      <c r="F22" s="58">
        <f t="shared" si="4"/>
        <v>-0.21287006332663583</v>
      </c>
      <c r="G22" s="18">
        <v>7227.86</v>
      </c>
      <c r="H22" s="44"/>
      <c r="I22" s="42" t="s">
        <v>39</v>
      </c>
      <c r="J22" s="30">
        <v>11.77</v>
      </c>
      <c r="K22" s="27">
        <f t="shared" si="1"/>
        <v>39.608326253186064</v>
      </c>
      <c r="L22" s="30">
        <v>477.96</v>
      </c>
      <c r="M22" s="27">
        <f t="shared" si="2"/>
        <v>-1.7881621893045443</v>
      </c>
      <c r="N22" s="31">
        <v>-376.71</v>
      </c>
    </row>
    <row r="23" spans="1:14" ht="12.75" customHeight="1">
      <c r="A23" s="78"/>
      <c r="B23" s="9" t="s">
        <v>20</v>
      </c>
      <c r="C23" s="32">
        <v>18795.8</v>
      </c>
      <c r="D23" s="26">
        <f t="shared" si="3"/>
        <v>0.018472211877121524</v>
      </c>
      <c r="E23" s="32">
        <v>19143</v>
      </c>
      <c r="F23" s="26">
        <f t="shared" si="4"/>
        <v>0.31331296035104217</v>
      </c>
      <c r="G23" s="18">
        <v>25140.75</v>
      </c>
      <c r="H23" s="44"/>
      <c r="I23" s="42" t="s">
        <v>40</v>
      </c>
      <c r="J23" s="30">
        <v>395</v>
      </c>
      <c r="K23" s="26">
        <f t="shared" si="1"/>
        <v>0.4389873417721518</v>
      </c>
      <c r="L23" s="30">
        <v>568.4</v>
      </c>
      <c r="M23" s="26">
        <f t="shared" si="2"/>
        <v>-0.2610837438423645</v>
      </c>
      <c r="N23" s="31">
        <v>420</v>
      </c>
    </row>
    <row r="24" spans="1:14" ht="12.75" customHeight="1">
      <c r="A24" s="78"/>
      <c r="B24" s="9" t="s">
        <v>21</v>
      </c>
      <c r="C24" s="32">
        <v>1469</v>
      </c>
      <c r="D24" s="26">
        <f t="shared" si="3"/>
        <v>-0.7726344452008169</v>
      </c>
      <c r="E24" s="32">
        <v>334</v>
      </c>
      <c r="F24" s="27">
        <f t="shared" si="4"/>
        <v>21.808383233532933</v>
      </c>
      <c r="G24" s="18">
        <v>7618</v>
      </c>
      <c r="H24" s="47"/>
      <c r="I24" s="42" t="s">
        <v>41</v>
      </c>
      <c r="J24" s="30">
        <v>0</v>
      </c>
      <c r="K24" s="27"/>
      <c r="L24" s="30">
        <v>3566.94</v>
      </c>
      <c r="M24" s="26">
        <f t="shared" si="2"/>
        <v>-0.4373356434366712</v>
      </c>
      <c r="N24" s="31">
        <v>2006.99</v>
      </c>
    </row>
    <row r="25" spans="1:15" ht="12.75" customHeight="1">
      <c r="A25" s="78"/>
      <c r="B25" s="9" t="s">
        <v>22</v>
      </c>
      <c r="C25" s="32">
        <v>4135</v>
      </c>
      <c r="D25" s="26">
        <f t="shared" si="3"/>
        <v>-0.15911970979443774</v>
      </c>
      <c r="E25" s="32">
        <v>3477.04</v>
      </c>
      <c r="F25" s="26">
        <f t="shared" si="4"/>
        <v>-0.3051561097945379</v>
      </c>
      <c r="G25" s="18">
        <v>2416</v>
      </c>
      <c r="H25" s="45"/>
      <c r="I25" s="42" t="s">
        <v>74</v>
      </c>
      <c r="J25" s="30">
        <v>0</v>
      </c>
      <c r="K25" s="26"/>
      <c r="L25" s="30">
        <v>4670.43</v>
      </c>
      <c r="M25" s="26">
        <f t="shared" si="2"/>
        <v>-0.603105067413493</v>
      </c>
      <c r="N25" s="31">
        <v>1853.67</v>
      </c>
      <c r="O25" s="84" t="s">
        <v>0</v>
      </c>
    </row>
    <row r="26" spans="1:15" ht="12.75" customHeight="1">
      <c r="A26" s="78"/>
      <c r="B26" s="9" t="s">
        <v>23</v>
      </c>
      <c r="C26" s="32">
        <v>29399.9</v>
      </c>
      <c r="D26" s="26">
        <f t="shared" si="3"/>
        <v>-0.7701607828598056</v>
      </c>
      <c r="E26" s="32">
        <v>6757.25</v>
      </c>
      <c r="F26" s="27">
        <f t="shared" si="4"/>
        <v>3.4548625550334826</v>
      </c>
      <c r="G26" s="18">
        <v>30102.62</v>
      </c>
      <c r="H26" s="48"/>
      <c r="I26" s="42" t="s">
        <v>86</v>
      </c>
      <c r="J26" s="30">
        <v>0</v>
      </c>
      <c r="K26" s="26"/>
      <c r="L26" s="30">
        <v>0</v>
      </c>
      <c r="M26" s="77"/>
      <c r="N26" s="31">
        <v>700</v>
      </c>
      <c r="O26" s="84"/>
    </row>
    <row r="27" spans="1:15" ht="12.75" customHeight="1">
      <c r="A27" s="78"/>
      <c r="B27" s="9" t="s">
        <v>62</v>
      </c>
      <c r="C27" s="32">
        <v>6479.87</v>
      </c>
      <c r="D27" s="27">
        <f t="shared" si="3"/>
        <v>-0.072519973394528</v>
      </c>
      <c r="E27" s="32">
        <v>6009.95</v>
      </c>
      <c r="F27" s="27">
        <f t="shared" si="4"/>
        <v>0.406094892636378</v>
      </c>
      <c r="G27" s="18">
        <v>8450.56</v>
      </c>
      <c r="H27" s="48"/>
      <c r="I27" s="41" t="s">
        <v>12</v>
      </c>
      <c r="J27" s="62">
        <f>SUM(J28:J42)</f>
        <v>846840.3</v>
      </c>
      <c r="K27" s="26">
        <f aca="true" t="shared" si="5" ref="K27:K38">(L27-J27)/J27</f>
        <v>0.04001530158637933</v>
      </c>
      <c r="L27" s="62">
        <f>SUM(L28:L42)</f>
        <v>880726.87</v>
      </c>
      <c r="M27" s="26">
        <f aca="true" t="shared" si="6" ref="M27:M35">(N27-L27)/L27</f>
        <v>0.03733494584989797</v>
      </c>
      <c r="N27" s="60">
        <f>SUM(N28:N42)</f>
        <v>913608.7600000001</v>
      </c>
      <c r="O27" s="84"/>
    </row>
    <row r="28" spans="1:14" ht="12.75" customHeight="1">
      <c r="A28" s="78"/>
      <c r="B28" s="9" t="s">
        <v>24</v>
      </c>
      <c r="C28" s="32">
        <v>13278.54</v>
      </c>
      <c r="D28" s="27">
        <f t="shared" si="3"/>
        <v>-1</v>
      </c>
      <c r="E28" s="32">
        <v>0</v>
      </c>
      <c r="F28" s="77"/>
      <c r="G28" s="18">
        <v>1162.4</v>
      </c>
      <c r="H28" s="48"/>
      <c r="I28" s="42" t="s">
        <v>42</v>
      </c>
      <c r="J28" s="32">
        <v>692983.68</v>
      </c>
      <c r="K28" s="26">
        <f t="shared" si="5"/>
        <v>0.054097103700912426</v>
      </c>
      <c r="L28" s="32">
        <v>730472.09</v>
      </c>
      <c r="M28" s="26">
        <f t="shared" si="6"/>
        <v>0.02704631740276357</v>
      </c>
      <c r="N28" s="33">
        <v>750228.67</v>
      </c>
    </row>
    <row r="29" spans="1:15" ht="12.75" customHeight="1">
      <c r="A29" s="78"/>
      <c r="B29" s="9" t="s">
        <v>63</v>
      </c>
      <c r="C29" s="32">
        <v>5480.05</v>
      </c>
      <c r="D29" s="26">
        <f>(E29-C29)/C29</f>
        <v>0.20294522860192873</v>
      </c>
      <c r="E29" s="32">
        <v>6592.2</v>
      </c>
      <c r="F29" s="27">
        <f t="shared" si="4"/>
        <v>0.08516125117563189</v>
      </c>
      <c r="G29" s="18">
        <v>7153.6</v>
      </c>
      <c r="H29" s="48"/>
      <c r="I29" s="42" t="s">
        <v>43</v>
      </c>
      <c r="J29" s="32">
        <v>14980.23</v>
      </c>
      <c r="K29" s="26">
        <f t="shared" si="5"/>
        <v>-0.16442938459556353</v>
      </c>
      <c r="L29" s="32">
        <v>12517.04</v>
      </c>
      <c r="M29" s="26">
        <f t="shared" si="6"/>
        <v>-0.11211356678575779</v>
      </c>
      <c r="N29" s="33">
        <v>11113.71</v>
      </c>
      <c r="O29" s="3" t="s">
        <v>0</v>
      </c>
    </row>
    <row r="30" spans="1:15" ht="12.75" customHeight="1">
      <c r="A30" s="78"/>
      <c r="B30" s="9" t="s">
        <v>25</v>
      </c>
      <c r="C30" s="32">
        <v>0</v>
      </c>
      <c r="D30" s="27"/>
      <c r="E30" s="32">
        <v>800.04</v>
      </c>
      <c r="F30" s="27">
        <f t="shared" si="4"/>
        <v>8.528273586320685</v>
      </c>
      <c r="G30" s="18">
        <v>7623</v>
      </c>
      <c r="H30" s="48"/>
      <c r="I30" s="42" t="s">
        <v>44</v>
      </c>
      <c r="J30" s="32">
        <v>6975</v>
      </c>
      <c r="K30" s="27">
        <f t="shared" si="5"/>
        <v>-0.3032258064516129</v>
      </c>
      <c r="L30" s="32">
        <v>4860</v>
      </c>
      <c r="M30" s="27">
        <f t="shared" si="6"/>
        <v>0.059670781893004114</v>
      </c>
      <c r="N30" s="33">
        <v>5150</v>
      </c>
      <c r="O30" s="3"/>
    </row>
    <row r="31" spans="1:15" ht="12.75" customHeight="1">
      <c r="A31" s="78"/>
      <c r="B31" s="9" t="s">
        <v>85</v>
      </c>
      <c r="C31" s="32">
        <v>1530</v>
      </c>
      <c r="D31" s="27"/>
      <c r="E31" s="32">
        <v>816.5</v>
      </c>
      <c r="F31" s="27">
        <f t="shared" si="4"/>
        <v>-0.5051806491120637</v>
      </c>
      <c r="G31" s="18">
        <v>404.02</v>
      </c>
      <c r="H31" s="48"/>
      <c r="I31" s="42" t="s">
        <v>45</v>
      </c>
      <c r="J31" s="32">
        <v>7755</v>
      </c>
      <c r="K31" s="26">
        <f t="shared" si="5"/>
        <v>0.0524822695035461</v>
      </c>
      <c r="L31" s="32">
        <v>8162</v>
      </c>
      <c r="M31" s="26">
        <f t="shared" si="6"/>
        <v>0.1823082577799559</v>
      </c>
      <c r="N31" s="33">
        <v>9650</v>
      </c>
      <c r="O31" s="3"/>
    </row>
    <row r="32" spans="1:15" ht="12.75" customHeight="1">
      <c r="A32" s="78"/>
      <c r="B32" s="9" t="s">
        <v>70</v>
      </c>
      <c r="C32" s="32">
        <v>16030.41</v>
      </c>
      <c r="D32" s="27">
        <f>(E32-C32)/C32</f>
        <v>-1</v>
      </c>
      <c r="E32" s="32">
        <v>0</v>
      </c>
      <c r="F32" s="27"/>
      <c r="G32" s="18">
        <v>0</v>
      </c>
      <c r="H32" s="48"/>
      <c r="I32" s="42" t="s">
        <v>46</v>
      </c>
      <c r="J32" s="32">
        <v>345</v>
      </c>
      <c r="K32" s="26">
        <f t="shared" si="5"/>
        <v>0.057971014492753624</v>
      </c>
      <c r="L32" s="32">
        <v>365</v>
      </c>
      <c r="M32" s="26">
        <f t="shared" si="6"/>
        <v>0.0273972602739726</v>
      </c>
      <c r="N32" s="33">
        <v>375</v>
      </c>
      <c r="O32" s="3" t="s">
        <v>0</v>
      </c>
    </row>
    <row r="33" spans="1:15" ht="12.75" customHeight="1">
      <c r="A33" s="78"/>
      <c r="B33" s="9" t="s">
        <v>26</v>
      </c>
      <c r="C33" s="32">
        <v>9488.91</v>
      </c>
      <c r="D33" s="26">
        <f aca="true" t="shared" si="7" ref="D33:D40">(E33-C33)/C33</f>
        <v>0.8838665347231663</v>
      </c>
      <c r="E33" s="32">
        <v>17875.84</v>
      </c>
      <c r="F33" s="26">
        <f t="shared" si="4"/>
        <v>0.2879708030503742</v>
      </c>
      <c r="G33" s="16">
        <v>23023.56</v>
      </c>
      <c r="H33" s="48"/>
      <c r="I33" s="42" t="s">
        <v>47</v>
      </c>
      <c r="J33" s="32">
        <v>560</v>
      </c>
      <c r="K33" s="27">
        <f t="shared" si="5"/>
        <v>-0.5178571428571429</v>
      </c>
      <c r="L33" s="32">
        <v>270</v>
      </c>
      <c r="M33" s="27">
        <f t="shared" si="6"/>
        <v>0</v>
      </c>
      <c r="N33" s="33">
        <v>270</v>
      </c>
      <c r="O33" s="3" t="s">
        <v>0</v>
      </c>
    </row>
    <row r="34" spans="1:15" ht="12.75" customHeight="1">
      <c r="A34" s="78"/>
      <c r="B34" s="9" t="s">
        <v>27</v>
      </c>
      <c r="C34" s="32">
        <v>1733.55</v>
      </c>
      <c r="D34" s="26">
        <f t="shared" si="7"/>
        <v>-0.1640967955928586</v>
      </c>
      <c r="E34" s="32">
        <v>1449.08</v>
      </c>
      <c r="F34" s="26">
        <f t="shared" si="4"/>
        <v>0.3153518094239104</v>
      </c>
      <c r="G34" s="18">
        <v>1906.05</v>
      </c>
      <c r="H34" s="48"/>
      <c r="I34" s="42" t="s">
        <v>48</v>
      </c>
      <c r="J34" s="32">
        <v>2210</v>
      </c>
      <c r="K34" s="26">
        <f t="shared" si="5"/>
        <v>-0.7323076923076923</v>
      </c>
      <c r="L34" s="32">
        <v>591.6</v>
      </c>
      <c r="M34" s="27">
        <f t="shared" si="6"/>
        <v>2.8928329952670726</v>
      </c>
      <c r="N34" s="33">
        <v>2303</v>
      </c>
      <c r="O34" s="3" t="s">
        <v>0</v>
      </c>
    </row>
    <row r="35" spans="1:15" ht="12.75" customHeight="1">
      <c r="A35" s="78"/>
      <c r="B35" s="9" t="s">
        <v>28</v>
      </c>
      <c r="C35" s="32">
        <v>2041.4</v>
      </c>
      <c r="D35" s="26">
        <f t="shared" si="7"/>
        <v>-0.26011560693641617</v>
      </c>
      <c r="E35" s="32">
        <v>1510.4</v>
      </c>
      <c r="F35" s="26">
        <f t="shared" si="4"/>
        <v>0</v>
      </c>
      <c r="G35" s="18">
        <v>1510.4</v>
      </c>
      <c r="H35" s="48"/>
      <c r="I35" s="42" t="s">
        <v>49</v>
      </c>
      <c r="J35" s="32">
        <v>88449</v>
      </c>
      <c r="K35" s="26">
        <f t="shared" si="5"/>
        <v>0.05756989903786363</v>
      </c>
      <c r="L35" s="32">
        <v>93541</v>
      </c>
      <c r="M35" s="26">
        <f t="shared" si="6"/>
        <v>0.07005238344683085</v>
      </c>
      <c r="N35" s="33">
        <v>100093.77</v>
      </c>
      <c r="O35" s="3" t="s">
        <v>0</v>
      </c>
    </row>
    <row r="36" spans="1:15" ht="12.75" customHeight="1">
      <c r="A36" s="78"/>
      <c r="B36" s="9" t="s">
        <v>29</v>
      </c>
      <c r="C36" s="32">
        <v>6414.83</v>
      </c>
      <c r="D36" s="27">
        <f t="shared" si="7"/>
        <v>0.5823381134028494</v>
      </c>
      <c r="E36" s="32">
        <v>10150.43</v>
      </c>
      <c r="F36" s="27">
        <f t="shared" si="4"/>
        <v>-0.21188363448642078</v>
      </c>
      <c r="G36" s="18">
        <v>7999.72</v>
      </c>
      <c r="H36" s="48"/>
      <c r="I36" s="42" t="s">
        <v>50</v>
      </c>
      <c r="J36" s="32">
        <v>1446.73</v>
      </c>
      <c r="K36" s="26">
        <f t="shared" si="5"/>
        <v>-0.19015987779336857</v>
      </c>
      <c r="L36" s="32">
        <v>1171.62</v>
      </c>
      <c r="M36" s="27">
        <f aca="true" t="shared" si="8" ref="M36:M42">(N36-L36)/L36</f>
        <v>2.0527474778511805</v>
      </c>
      <c r="N36" s="33">
        <v>3576.66</v>
      </c>
      <c r="O36" s="3" t="s">
        <v>0</v>
      </c>
    </row>
    <row r="37" spans="1:15" ht="12.75" customHeight="1">
      <c r="A37" s="78"/>
      <c r="B37" s="9" t="s">
        <v>33</v>
      </c>
      <c r="C37" s="32">
        <v>2542.54</v>
      </c>
      <c r="D37" s="26">
        <f t="shared" si="7"/>
        <v>0.4649169727909886</v>
      </c>
      <c r="E37" s="32">
        <v>3724.61</v>
      </c>
      <c r="F37" s="26">
        <f t="shared" si="4"/>
        <v>0.14790810313026065</v>
      </c>
      <c r="G37" s="18">
        <v>4275.51</v>
      </c>
      <c r="H37" s="48"/>
      <c r="I37" s="42" t="s">
        <v>51</v>
      </c>
      <c r="J37" s="32">
        <v>3179.92</v>
      </c>
      <c r="K37" s="27">
        <f t="shared" si="5"/>
        <v>0.609119097335782</v>
      </c>
      <c r="L37" s="32">
        <v>5116.87</v>
      </c>
      <c r="M37" s="27">
        <f t="shared" si="8"/>
        <v>-0.47406520001485286</v>
      </c>
      <c r="N37" s="33">
        <v>2691.14</v>
      </c>
      <c r="O37" s="3" t="s">
        <v>0</v>
      </c>
    </row>
    <row r="38" spans="1:15" ht="12.75" customHeight="1">
      <c r="A38" s="78"/>
      <c r="B38" s="9" t="s">
        <v>30</v>
      </c>
      <c r="C38" s="67">
        <v>91351.25</v>
      </c>
      <c r="D38" s="26">
        <f t="shared" si="7"/>
        <v>0.14746289733309614</v>
      </c>
      <c r="E38" s="67">
        <v>104822.17</v>
      </c>
      <c r="F38" s="26">
        <f t="shared" si="4"/>
        <v>0.1524583969211857</v>
      </c>
      <c r="G38" s="20">
        <v>120803.19</v>
      </c>
      <c r="H38" s="48"/>
      <c r="I38" s="42" t="s">
        <v>52</v>
      </c>
      <c r="J38" s="32">
        <v>359.22</v>
      </c>
      <c r="K38" s="26">
        <f t="shared" si="5"/>
        <v>0.03844440732698609</v>
      </c>
      <c r="L38" s="32">
        <v>373.03</v>
      </c>
      <c r="M38" s="26">
        <f t="shared" si="8"/>
        <v>0.061040666970485054</v>
      </c>
      <c r="N38" s="33">
        <v>395.8</v>
      </c>
      <c r="O38" s="3"/>
    </row>
    <row r="39" spans="1:15" ht="12.75" customHeight="1">
      <c r="A39" s="78"/>
      <c r="B39" s="9" t="s">
        <v>75</v>
      </c>
      <c r="C39" s="32">
        <v>116</v>
      </c>
      <c r="D39" s="27">
        <f t="shared" si="7"/>
        <v>1.5862068965517242</v>
      </c>
      <c r="E39" s="32">
        <v>300</v>
      </c>
      <c r="F39" s="27">
        <f t="shared" si="4"/>
        <v>-1</v>
      </c>
      <c r="G39" s="18">
        <v>0</v>
      </c>
      <c r="H39" s="48"/>
      <c r="I39" s="42" t="s">
        <v>53</v>
      </c>
      <c r="J39" s="34">
        <v>4088.4</v>
      </c>
      <c r="K39" s="26"/>
      <c r="L39" s="34">
        <v>0</v>
      </c>
      <c r="M39" s="26"/>
      <c r="N39" s="35">
        <v>5561.01</v>
      </c>
      <c r="O39" s="3" t="s">
        <v>0</v>
      </c>
    </row>
    <row r="40" spans="1:15" ht="12.75" customHeight="1">
      <c r="A40" s="78"/>
      <c r="B40" s="9" t="s">
        <v>31</v>
      </c>
      <c r="C40" s="68">
        <v>7425</v>
      </c>
      <c r="D40" s="26">
        <f t="shared" si="7"/>
        <v>0.20624242424242428</v>
      </c>
      <c r="E40" s="68">
        <v>8956.35</v>
      </c>
      <c r="F40" s="26">
        <f t="shared" si="4"/>
        <v>0.10804066388651623</v>
      </c>
      <c r="G40" s="21">
        <v>9924</v>
      </c>
      <c r="H40" s="48"/>
      <c r="I40" s="42" t="s">
        <v>54</v>
      </c>
      <c r="J40" s="34">
        <v>4790</v>
      </c>
      <c r="K40" s="26">
        <f>(L40-J40)/J40</f>
        <v>-0.629375782881002</v>
      </c>
      <c r="L40" s="34">
        <v>1775.29</v>
      </c>
      <c r="M40" s="26">
        <f t="shared" si="8"/>
        <v>0.29556297844295865</v>
      </c>
      <c r="N40" s="35">
        <v>2300</v>
      </c>
      <c r="O40" s="3" t="s">
        <v>0</v>
      </c>
    </row>
    <row r="41" spans="1:15" ht="12.75" customHeight="1">
      <c r="A41" s="78"/>
      <c r="B41" s="9" t="s">
        <v>32</v>
      </c>
      <c r="C41" s="68">
        <v>1119.24</v>
      </c>
      <c r="D41" s="59">
        <f>(E41-C41)/C41</f>
        <v>-0.4277366784603838</v>
      </c>
      <c r="E41" s="68">
        <v>640.5</v>
      </c>
      <c r="F41" s="59">
        <f>(G41-E41)/E41</f>
        <v>0.5074316939890711</v>
      </c>
      <c r="G41" s="21">
        <v>965.51</v>
      </c>
      <c r="H41" s="48"/>
      <c r="I41" s="42" t="s">
        <v>55</v>
      </c>
      <c r="J41" s="36">
        <v>850</v>
      </c>
      <c r="K41" s="27">
        <f>(L41-J41)/J41</f>
        <v>-0.8235294117647058</v>
      </c>
      <c r="L41" s="36">
        <v>150</v>
      </c>
      <c r="M41" s="27">
        <f t="shared" si="8"/>
        <v>1.6666666666666667</v>
      </c>
      <c r="N41" s="37">
        <v>400</v>
      </c>
      <c r="O41" s="3" t="s">
        <v>0</v>
      </c>
    </row>
    <row r="42" spans="1:15" ht="12.75" customHeight="1">
      <c r="A42" s="78"/>
      <c r="B42" s="9"/>
      <c r="C42" s="68"/>
      <c r="D42" s="59"/>
      <c r="E42" s="68"/>
      <c r="F42" s="59"/>
      <c r="G42" s="21"/>
      <c r="H42" s="48"/>
      <c r="I42" s="42" t="s">
        <v>61</v>
      </c>
      <c r="J42" s="34">
        <v>17868.12</v>
      </c>
      <c r="K42" s="26">
        <f>(L42-J42)/J42</f>
        <v>0.19549958249664784</v>
      </c>
      <c r="L42" s="34">
        <v>21361.33</v>
      </c>
      <c r="M42" s="26">
        <f t="shared" si="8"/>
        <v>-0.0871354920316292</v>
      </c>
      <c r="N42" s="35">
        <v>19500</v>
      </c>
      <c r="O42" s="3"/>
    </row>
    <row r="43" spans="1:15" ht="12.75" customHeight="1" thickBot="1">
      <c r="A43" s="78"/>
      <c r="B43" s="9"/>
      <c r="C43" s="68"/>
      <c r="D43" s="59"/>
      <c r="E43" s="68"/>
      <c r="F43" s="59"/>
      <c r="G43" s="21"/>
      <c r="H43" s="48"/>
      <c r="I43" s="42"/>
      <c r="J43" s="73"/>
      <c r="K43" s="74"/>
      <c r="L43" s="73"/>
      <c r="M43" s="74"/>
      <c r="N43" s="75"/>
      <c r="O43" s="3"/>
    </row>
    <row r="44" spans="1:15" ht="16.5" customHeight="1" thickBot="1">
      <c r="A44" s="78"/>
      <c r="B44" s="10" t="s">
        <v>57</v>
      </c>
      <c r="C44" s="70">
        <f>SUM(C5+C6+C8+C12+C19)</f>
        <v>1318144.1400000004</v>
      </c>
      <c r="D44" s="49">
        <f>(E44-C44)/C44</f>
        <v>0.5272157641272822</v>
      </c>
      <c r="E44" s="70">
        <f>SUM(E5+E6+E8+E12+E19)</f>
        <v>2013090.5099999998</v>
      </c>
      <c r="F44" s="49">
        <f>(G44-E44)/E44</f>
        <v>-0.3049567304353343</v>
      </c>
      <c r="G44" s="71">
        <f>SUM(G5+G6+G8+G12+G19)</f>
        <v>1399185.0100000002</v>
      </c>
      <c r="H44" s="48"/>
      <c r="I44" s="41" t="s">
        <v>56</v>
      </c>
      <c r="J44" s="38">
        <f>SUM(J5+J7+J12+J15+J17+J19+J27)</f>
        <v>1318144.1400000001</v>
      </c>
      <c r="K44" s="49">
        <f>(L44-J44)/J44</f>
        <v>0.5272157641272824</v>
      </c>
      <c r="L44" s="38">
        <f>SUM(L5+L7+L12+L15+L17+L19+L27)</f>
        <v>2013090.5099999998</v>
      </c>
      <c r="M44" s="49">
        <f>(N44-L44)/L44</f>
        <v>-0.3049567304353343</v>
      </c>
      <c r="N44" s="39">
        <f>SUM(N5+N7+N12+N15+N17+N19+N27)</f>
        <v>1399185.0100000002</v>
      </c>
      <c r="O44" s="3" t="s">
        <v>0</v>
      </c>
    </row>
    <row r="45" spans="1:15" ht="16.5" customHeight="1" thickBot="1">
      <c r="A45" s="78"/>
      <c r="B45" s="51" t="s">
        <v>58</v>
      </c>
      <c r="C45" s="55"/>
      <c r="D45" s="61"/>
      <c r="E45" s="69"/>
      <c r="F45" s="52"/>
      <c r="G45" s="53"/>
      <c r="H45" s="48"/>
      <c r="I45" s="54" t="s">
        <v>59</v>
      </c>
      <c r="J45" s="55">
        <f>J27-C19</f>
        <v>-112693.48000000021</v>
      </c>
      <c r="K45" s="56"/>
      <c r="L45" s="55">
        <f>L27-E19</f>
        <v>-155686.72999999998</v>
      </c>
      <c r="M45" s="56"/>
      <c r="N45" s="57">
        <f>N27-G19</f>
        <v>-251575.43000000005</v>
      </c>
      <c r="O45" s="3" t="s">
        <v>0</v>
      </c>
    </row>
    <row r="46" ht="15" thickTop="1"/>
  </sheetData>
  <sheetProtection/>
  <mergeCells count="6">
    <mergeCell ref="A1:A45"/>
    <mergeCell ref="B1:N1"/>
    <mergeCell ref="B2:N2"/>
    <mergeCell ref="P3:T3"/>
    <mergeCell ref="O25:O27"/>
    <mergeCell ref="M3:N3"/>
  </mergeCells>
  <printOptions/>
  <pageMargins left="0.19" right="0.13" top="0.31" bottom="0.16" header="0.13" footer="0.1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osman</cp:lastModifiedBy>
  <cp:lastPrinted>2019-10-07T18:37:12Z</cp:lastPrinted>
  <dcterms:created xsi:type="dcterms:W3CDTF">1999-05-26T11:21:22Z</dcterms:created>
  <dcterms:modified xsi:type="dcterms:W3CDTF">2019-10-07T18:44:38Z</dcterms:modified>
  <cp:category/>
  <cp:version/>
  <cp:contentType/>
  <cp:contentStatus/>
</cp:coreProperties>
</file>