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'BİLANÇO'!$B$1:$N$54</definedName>
  </definedNames>
  <calcPr fullCalcOnLoad="1"/>
</workbook>
</file>

<file path=xl/sharedStrings.xml><?xml version="1.0" encoding="utf-8"?>
<sst xmlns="http://schemas.openxmlformats.org/spreadsheetml/2006/main" count="118" uniqueCount="95">
  <si>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</si>
  <si>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</si>
  <si>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</si>
  <si>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</si>
  <si>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</si>
  <si>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</si>
  <si>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</si>
  <si>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</si>
  <si>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</si>
  <si>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</si>
  <si>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</si>
  <si>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</si>
  <si>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</si>
  <si>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</si>
  <si>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</si>
  <si>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AKTİF(TL)                                                                         KARŞILAŞTIRMALI  HESAP HÜLASASI 18.05.2011.- 31.08.2011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</si>
  <si>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</si>
  <si>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</si>
  <si>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</si>
  <si>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</si>
  <si>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Akbank Fon Hesabı ………………………………..</t>
  </si>
  <si>
    <t>Dairelerden Alacaklar ………………………………</t>
  </si>
  <si>
    <t>Omak Elektrik Ltd.Şti.(Revizyon) …………………</t>
  </si>
  <si>
    <t>Erze İnşaat Ltd.Şti.Avans………………………….</t>
  </si>
  <si>
    <t>Deniz Mim. Ltd.Şti.A Blok Yağmur Suyu Avans…</t>
  </si>
  <si>
    <t>Asansör+Yağmur Suyu+Kald.Taşları Avans……..</t>
  </si>
  <si>
    <t>İşyerleri Kira ve Aidat Katılım ………………………</t>
  </si>
  <si>
    <t>Blok Giderleri (Elektrik,Asansör bakım, onarım)…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</si>
  <si>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</si>
  <si>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</si>
  <si>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</si>
  <si>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</si>
  <si>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</si>
  <si>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</si>
  <si>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4.Otopark WC Yenileme Gideri……………………</t>
  </si>
  <si>
    <t>Asansör Danışmanlık ve Bilirkişi Gideri…………..</t>
  </si>
  <si>
    <t>Kazan Dairesi Sirkülasyon Popası Giderleri……..</t>
  </si>
  <si>
    <t>Kazan Dairesi İzolasyon Giderleri ………………..</t>
  </si>
  <si>
    <t>Su Arıtma ve Su Deposu Temizleme Giderleri ….</t>
  </si>
  <si>
    <t>Demirbaş Mallzeme Alımı …………………………</t>
  </si>
  <si>
    <t>Asansör Kabin İçi Let Aydınlatma Giderleri ……..</t>
  </si>
  <si>
    <t>4.(Açık) Otopark Kira ve Bakım Bedeli …………..</t>
  </si>
  <si>
    <t>Yönetim Ofis Tadilat Giderleri………...……………</t>
  </si>
  <si>
    <t>Bahçe Piknik Masası+Bank+Şemsiye  Giderleri..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</si>
  <si>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</si>
  <si>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</si>
  <si>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</si>
  <si>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</si>
  <si>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</si>
  <si>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</si>
  <si>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</si>
  <si>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</si>
  <si>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</si>
  <si>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</si>
  <si>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A Bloklar Asansör Onarım Avansları ……………..</t>
  </si>
  <si>
    <t>Personel Ağustos Mesai ve Maaşları …………….</t>
  </si>
  <si>
    <t>Ayedaş Elektrik …………………………………….</t>
  </si>
  <si>
    <t>Omak Asansör Ltd.Şti.……………………………..</t>
  </si>
  <si>
    <t>Ortak Alan Sigorta ……………………...…..……..</t>
  </si>
  <si>
    <t>Ataşehir Beld.4.Otopark Kira Bedeli ….………….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</si>
  <si>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</si>
  <si>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</si>
  <si>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</si>
  <si>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</si>
  <si>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</si>
  <si>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Kesin Hesap Tahakkukları ………………………..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</si>
  <si>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</si>
  <si>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</si>
  <si>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</si>
  <si>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Kira Tahakkukları ……………………………………</t>
  </si>
  <si>
    <t>76 Parsel Kat.Payı Tahakkukuları…………………</t>
  </si>
  <si>
    <t>İşyerleri Kat.Payı Tahakkukları ……………………</t>
  </si>
  <si>
    <t>Deprev Evi Kombine Maç Kat.Payı Tahakkukları .</t>
  </si>
  <si>
    <t>Aidat Tahsilatları ……………………………………</t>
  </si>
  <si>
    <t>Kesin Hesap Tahsilatları 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</si>
  <si>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</si>
  <si>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</si>
  <si>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</si>
  <si>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</si>
  <si>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</si>
  <si>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</si>
  <si>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</si>
  <si>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</si>
  <si>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</si>
  <si>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</si>
  <si>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</si>
  <si>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</si>
  <si>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76 Parsel 4.Otopark Kira Karşlığı Katılım  Payı …</t>
  </si>
  <si>
    <t>Sigorta Hasar ve Diğer Çeşitli Katılım Payları ……</t>
  </si>
  <si>
    <t>Halı Saha Maç Katılım Payları ……………………</t>
  </si>
  <si>
    <t>TAHSİLATLAR (GELİRLER)………………………</t>
  </si>
  <si>
    <t>GİDERLER …………………………………………</t>
  </si>
  <si>
    <t>GELİR GİDER FARKI (+)…………………………</t>
  </si>
  <si>
    <t>GELİR GİDER FARKI (-)……………………………</t>
  </si>
  <si>
    <t>S.G.K. + Gel.Vergi.+Damga Verg.+Send.Aidatı…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</si>
</sst>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2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3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4" fontId="7" fillId="3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4" fontId="7" fillId="0" borderId="6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0" fillId="0" borderId="2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4" fontId="7" fillId="2" borderId="8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 horizontal="right"/>
    </xf>
    <xf numFmtId="4" fontId="9" fillId="2" borderId="9" xfId="0" applyNumberFormat="1" applyFont="1" applyFill="1" applyBorder="1" applyAlignment="1" applyProtection="1">
      <alignment/>
      <protection locked="0"/>
    </xf>
    <xf numFmtId="4" fontId="8" fillId="2" borderId="9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 applyProtection="1">
      <alignment/>
      <protection locked="0"/>
    </xf>
    <xf numFmtId="4" fontId="0" fillId="0" borderId="9" xfId="0" applyNumberFormat="1" applyFont="1" applyBorder="1" applyAlignment="1">
      <alignment/>
    </xf>
    <xf numFmtId="4" fontId="0" fillId="2" borderId="0" xfId="0" applyNumberFormat="1" applyFont="1" applyFill="1" applyBorder="1" applyAlignment="1" applyProtection="1">
      <alignment/>
      <protection locked="0"/>
    </xf>
    <xf numFmtId="4" fontId="9" fillId="2" borderId="9" xfId="0" applyNumberFormat="1" applyFont="1" applyFill="1" applyBorder="1" applyAlignment="1">
      <alignment/>
    </xf>
    <xf numFmtId="4" fontId="8" fillId="2" borderId="10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>
      <alignment/>
    </xf>
    <xf numFmtId="4" fontId="9" fillId="2" borderId="11" xfId="0" applyNumberFormat="1" applyFont="1" applyFill="1" applyBorder="1" applyAlignment="1" applyProtection="1">
      <alignment/>
      <protection locked="0"/>
    </xf>
    <xf numFmtId="4" fontId="7" fillId="2" borderId="11" xfId="0" applyNumberFormat="1" applyFont="1" applyFill="1" applyBorder="1" applyAlignment="1">
      <alignment/>
    </xf>
    <xf numFmtId="4" fontId="0" fillId="2" borderId="11" xfId="0" applyNumberFormat="1" applyFont="1" applyFill="1" applyBorder="1" applyAlignment="1" applyProtection="1">
      <alignment/>
      <protection locked="0"/>
    </xf>
    <xf numFmtId="4" fontId="0" fillId="2" borderId="12" xfId="0" applyNumberFormat="1" applyFont="1" applyFill="1" applyBorder="1" applyAlignment="1" applyProtection="1">
      <alignment/>
      <protection locked="0"/>
    </xf>
    <xf numFmtId="4" fontId="0" fillId="2" borderId="11" xfId="0" applyNumberFormat="1" applyFont="1" applyFill="1" applyBorder="1" applyAlignment="1" applyProtection="1">
      <alignment horizontal="right"/>
      <protection locked="0"/>
    </xf>
    <xf numFmtId="4" fontId="8" fillId="2" borderId="13" xfId="0" applyNumberFormat="1" applyFont="1" applyFill="1" applyBorder="1" applyAlignment="1" applyProtection="1">
      <alignment/>
      <protection locked="0"/>
    </xf>
    <xf numFmtId="4" fontId="8" fillId="2" borderId="14" xfId="0" applyNumberFormat="1" applyFont="1" applyFill="1" applyBorder="1" applyAlignment="1" applyProtection="1">
      <alignment/>
      <protection locked="0"/>
    </xf>
    <xf numFmtId="4" fontId="8" fillId="2" borderId="14" xfId="0" applyNumberFormat="1" applyFont="1" applyFill="1" applyBorder="1" applyAlignment="1">
      <alignment/>
    </xf>
    <xf numFmtId="4" fontId="9" fillId="2" borderId="14" xfId="0" applyNumberFormat="1" applyFont="1" applyFill="1" applyBorder="1" applyAlignment="1" applyProtection="1">
      <alignment/>
      <protection locked="0"/>
    </xf>
    <xf numFmtId="4" fontId="7" fillId="2" borderId="14" xfId="0" applyNumberFormat="1" applyFont="1" applyFill="1" applyBorder="1" applyAlignment="1">
      <alignment/>
    </xf>
    <xf numFmtId="4" fontId="0" fillId="2" borderId="14" xfId="0" applyNumberFormat="1" applyFont="1" applyFill="1" applyBorder="1" applyAlignment="1" applyProtection="1">
      <alignment/>
      <protection locked="0"/>
    </xf>
    <xf numFmtId="4" fontId="0" fillId="2" borderId="14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0" fillId="2" borderId="20" xfId="0" applyNumberFormat="1" applyFont="1" applyFill="1" applyBorder="1" applyAlignment="1" applyProtection="1">
      <alignment/>
      <protection locked="0"/>
    </xf>
    <xf numFmtId="4" fontId="0" fillId="2" borderId="21" xfId="0" applyNumberFormat="1" applyFont="1" applyFill="1" applyBorder="1" applyAlignment="1" applyProtection="1">
      <alignment/>
      <protection locked="0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2" borderId="26" xfId="0" applyNumberFormat="1" applyFont="1" applyFill="1" applyBorder="1" applyAlignment="1">
      <alignment/>
    </xf>
    <xf numFmtId="4" fontId="0" fillId="2" borderId="27" xfId="0" applyNumberFormat="1" applyFont="1" applyFill="1" applyBorder="1" applyAlignment="1" applyProtection="1">
      <alignment/>
      <protection locked="0"/>
    </xf>
    <xf numFmtId="4" fontId="0" fillId="2" borderId="28" xfId="0" applyNumberFormat="1" applyFont="1" applyFill="1" applyBorder="1" applyAlignment="1" applyProtection="1">
      <alignment/>
      <protection locked="0"/>
    </xf>
    <xf numFmtId="0" fontId="10" fillId="3" borderId="2" xfId="0" applyFont="1" applyFill="1" applyBorder="1" applyAlignment="1">
      <alignment horizontal="left"/>
    </xf>
    <xf numFmtId="4" fontId="10" fillId="0" borderId="15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9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/>
    </xf>
    <xf numFmtId="0" fontId="1" fillId="0" borderId="30" xfId="0" applyFont="1" applyBorder="1" applyAlignment="1">
      <alignment/>
    </xf>
    <xf numFmtId="189" fontId="11" fillId="2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>
      <alignment/>
    </xf>
    <xf numFmtId="4" fontId="0" fillId="2" borderId="31" xfId="0" applyNumberFormat="1" applyFont="1" applyFill="1" applyBorder="1" applyAlignment="1">
      <alignment/>
    </xf>
    <xf numFmtId="186" fontId="11" fillId="2" borderId="14" xfId="0" applyNumberFormat="1" applyFont="1" applyFill="1" applyBorder="1" applyAlignment="1" applyProtection="1">
      <alignment horizontal="center" vertical="center"/>
      <protection locked="0"/>
    </xf>
    <xf numFmtId="186" fontId="11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186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/>
    </xf>
    <xf numFmtId="189" fontId="12" fillId="2" borderId="9" xfId="0" applyNumberFormat="1" applyFont="1" applyFill="1" applyBorder="1" applyAlignment="1" applyProtection="1">
      <alignment horizontal="center" vertical="center"/>
      <protection locked="0"/>
    </xf>
    <xf numFmtId="187" fontId="11" fillId="2" borderId="9" xfId="0" applyNumberFormat="1" applyFont="1" applyFill="1" applyBorder="1" applyAlignment="1" applyProtection="1">
      <alignment horizontal="center" vertical="center"/>
      <protection locked="0"/>
    </xf>
    <xf numFmtId="187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right"/>
    </xf>
    <xf numFmtId="4" fontId="2" fillId="3" borderId="33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workbookViewId="0" topLeftCell="B10">
      <selection activeCell="I36" sqref="I36"/>
    </sheetView>
  </sheetViews>
  <sheetFormatPr defaultColWidth="9.140625" defaultRowHeight="12.75"/>
  <cols>
    <col min="1" max="1" width="8.140625" style="1" hidden="1" customWidth="1"/>
    <col min="2" max="2" width="43.7109375" style="1" customWidth="1"/>
    <col min="3" max="3" width="10.28125" style="1" customWidth="1"/>
    <col min="4" max="4" width="7.7109375" style="79" customWidth="1"/>
    <col min="5" max="5" width="10.28125" style="1" customWidth="1"/>
    <col min="6" max="6" width="7.7109375" style="79" customWidth="1"/>
    <col min="7" max="7" width="10.28125" style="1" customWidth="1"/>
    <col min="8" max="8" width="0.71875" style="1" customWidth="1"/>
    <col min="9" max="9" width="43.7109375" style="1" customWidth="1"/>
    <col min="10" max="10" width="10.28125" style="1" customWidth="1"/>
    <col min="11" max="11" width="7.7109375" style="79" customWidth="1"/>
    <col min="12" max="12" width="10.28125" style="1" customWidth="1"/>
    <col min="13" max="13" width="7.7109375" style="79" customWidth="1"/>
    <col min="14" max="14" width="10.28125" style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95"/>
      <c r="B1" s="96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6.5" thickTop="1">
      <c r="A2" s="95"/>
      <c r="B2" s="97" t="s">
        <v>13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22" ht="18.75" customHeight="1" thickBot="1">
      <c r="A3" s="95"/>
      <c r="B3" s="4" t="s">
        <v>15</v>
      </c>
      <c r="C3" s="5"/>
      <c r="D3" s="75"/>
      <c r="E3" s="5"/>
      <c r="F3" s="75"/>
      <c r="G3" s="5"/>
      <c r="H3" s="6"/>
      <c r="I3" s="6"/>
      <c r="J3" s="6"/>
      <c r="K3" s="88"/>
      <c r="L3" s="6"/>
      <c r="M3" s="102" t="s">
        <v>2</v>
      </c>
      <c r="N3" s="103"/>
      <c r="P3" s="100"/>
      <c r="Q3" s="100"/>
      <c r="R3" s="100"/>
      <c r="S3" s="100"/>
      <c r="T3" s="100"/>
      <c r="U3" s="100"/>
      <c r="V3" s="100"/>
    </row>
    <row r="4" spans="1:14" ht="18" customHeight="1" thickBot="1" thickTop="1">
      <c r="A4" s="95"/>
      <c r="B4" s="7"/>
      <c r="C4" s="58">
        <v>2009</v>
      </c>
      <c r="D4" s="91" t="s">
        <v>16</v>
      </c>
      <c r="E4" s="59">
        <v>2010</v>
      </c>
      <c r="F4" s="91" t="s">
        <v>16</v>
      </c>
      <c r="G4" s="60">
        <v>2011</v>
      </c>
      <c r="H4" s="26"/>
      <c r="I4" s="89"/>
      <c r="J4" s="58">
        <v>2009</v>
      </c>
      <c r="K4" s="91" t="s">
        <v>16</v>
      </c>
      <c r="L4" s="59">
        <v>2010</v>
      </c>
      <c r="M4" s="91" t="s">
        <v>16</v>
      </c>
      <c r="N4" s="59">
        <v>2011</v>
      </c>
    </row>
    <row r="5" spans="1:14" ht="12.75" customHeight="1">
      <c r="A5" s="95"/>
      <c r="B5" s="9" t="s">
        <v>17</v>
      </c>
      <c r="C5" s="32">
        <v>2976.08</v>
      </c>
      <c r="D5" s="93"/>
      <c r="E5" s="50">
        <v>10660.42</v>
      </c>
      <c r="F5" s="93"/>
      <c r="G5" s="42">
        <v>3540.35</v>
      </c>
      <c r="H5" s="10"/>
      <c r="I5" s="9" t="s">
        <v>14</v>
      </c>
      <c r="J5" s="61">
        <f>SUM(J6:J8)</f>
        <v>13296.699999999999</v>
      </c>
      <c r="K5" s="93"/>
      <c r="L5" s="61">
        <f>SUM(L6:L8)</f>
        <v>76200.38</v>
      </c>
      <c r="M5" s="93"/>
      <c r="N5" s="61">
        <f>SUM(N6:N8)</f>
        <v>0</v>
      </c>
    </row>
    <row r="6" spans="1:14" ht="12.75" customHeight="1">
      <c r="A6" s="95"/>
      <c r="B6" s="9" t="s">
        <v>3</v>
      </c>
      <c r="C6" s="33">
        <v>3235.2</v>
      </c>
      <c r="D6" s="93"/>
      <c r="E6" s="51">
        <v>3871.25</v>
      </c>
      <c r="F6" s="93"/>
      <c r="G6" s="43">
        <v>3543.2</v>
      </c>
      <c r="H6" s="10"/>
      <c r="I6" s="11" t="s">
        <v>54</v>
      </c>
      <c r="J6" s="34">
        <v>11094.96</v>
      </c>
      <c r="K6" s="80"/>
      <c r="L6" s="41">
        <v>0</v>
      </c>
      <c r="M6" s="80"/>
      <c r="N6" s="41">
        <v>0</v>
      </c>
    </row>
    <row r="7" spans="1:14" ht="12.75" customHeight="1">
      <c r="A7" s="95"/>
      <c r="B7" s="9" t="s">
        <v>6</v>
      </c>
      <c r="C7" s="33">
        <f>SUM(C8:C10)</f>
        <v>222236.49999999997</v>
      </c>
      <c r="D7" s="93">
        <f aca="true" t="shared" si="0" ref="D7:D13">(E7-C7)/C7</f>
        <v>-0.10094462430788805</v>
      </c>
      <c r="E7" s="52">
        <f>SUM(E8:E10)</f>
        <v>199802.92</v>
      </c>
      <c r="F7" s="93"/>
      <c r="G7" s="44">
        <f>SUM(G8:G10)</f>
        <v>182217.86</v>
      </c>
      <c r="H7" s="10"/>
      <c r="I7" s="11" t="s">
        <v>25</v>
      </c>
      <c r="J7" s="34">
        <v>0</v>
      </c>
      <c r="K7" s="80"/>
      <c r="L7" s="41">
        <v>2436.22</v>
      </c>
      <c r="M7" s="80"/>
      <c r="N7" s="41">
        <v>0</v>
      </c>
    </row>
    <row r="8" spans="1:14" ht="12.75" customHeight="1">
      <c r="A8" s="95"/>
      <c r="B8" s="11" t="s">
        <v>18</v>
      </c>
      <c r="C8" s="34">
        <v>55403.11</v>
      </c>
      <c r="D8" s="93">
        <f t="shared" si="0"/>
        <v>-0.15687548948064467</v>
      </c>
      <c r="E8" s="53">
        <v>46711.72</v>
      </c>
      <c r="F8" s="93"/>
      <c r="G8" s="45">
        <v>67717.86</v>
      </c>
      <c r="H8" s="10" t="s">
        <v>0</v>
      </c>
      <c r="I8" s="11" t="s">
        <v>55</v>
      </c>
      <c r="J8" s="34">
        <v>2201.74</v>
      </c>
      <c r="K8" s="80"/>
      <c r="L8" s="41">
        <v>73764.16</v>
      </c>
      <c r="M8" s="80"/>
      <c r="N8" s="41">
        <v>0</v>
      </c>
    </row>
    <row r="9" spans="1:14" ht="12.75" customHeight="1">
      <c r="A9" s="95"/>
      <c r="B9" s="11" t="s">
        <v>19</v>
      </c>
      <c r="C9" s="34">
        <v>113991.37</v>
      </c>
      <c r="D9" s="93">
        <f t="shared" si="0"/>
        <v>0.27359544849754874</v>
      </c>
      <c r="E9" s="53">
        <v>145178.89</v>
      </c>
      <c r="F9" s="93"/>
      <c r="G9" s="45">
        <v>114500</v>
      </c>
      <c r="H9" s="12"/>
      <c r="I9" s="9" t="s">
        <v>4</v>
      </c>
      <c r="J9" s="35">
        <f>SUM(J10:J14)</f>
        <v>14302.63</v>
      </c>
      <c r="K9" s="93">
        <f>(L9-J9)/J9</f>
        <v>1.064023889312665</v>
      </c>
      <c r="L9" s="37">
        <f>SUM(L10:L14)</f>
        <v>29520.97</v>
      </c>
      <c r="M9" s="93"/>
      <c r="N9" s="37">
        <f>SUM(N10:N14)</f>
        <v>10969.71</v>
      </c>
    </row>
    <row r="10" spans="1:14" ht="12.75" customHeight="1">
      <c r="A10" s="95"/>
      <c r="B10" s="11" t="s">
        <v>20</v>
      </c>
      <c r="C10" s="34">
        <v>52842.02</v>
      </c>
      <c r="D10" s="93">
        <f t="shared" si="0"/>
        <v>-0.8502648081962045</v>
      </c>
      <c r="E10" s="53">
        <v>7912.31</v>
      </c>
      <c r="F10" s="80"/>
      <c r="G10" s="45">
        <v>0</v>
      </c>
      <c r="H10" s="12"/>
      <c r="I10" s="11" t="s">
        <v>56</v>
      </c>
      <c r="J10" s="34">
        <v>3166.9</v>
      </c>
      <c r="K10" s="93">
        <f>(L10-J10)/J10</f>
        <v>0.5998294862483816</v>
      </c>
      <c r="L10" s="36">
        <v>5066.5</v>
      </c>
      <c r="M10" s="93"/>
      <c r="N10" s="36">
        <v>4159.4</v>
      </c>
    </row>
    <row r="11" spans="1:14" ht="12.75" customHeight="1">
      <c r="A11" s="95"/>
      <c r="B11" s="9" t="s">
        <v>8</v>
      </c>
      <c r="C11" s="33">
        <f>SUM(C12:C17)</f>
        <v>27890.46</v>
      </c>
      <c r="D11" s="93">
        <f t="shared" si="0"/>
        <v>2.27763543519899</v>
      </c>
      <c r="E11" s="54">
        <f>SUM(E12:E17)</f>
        <v>91414.76000000001</v>
      </c>
      <c r="F11" s="93"/>
      <c r="G11" s="46">
        <f>SUM(G12:G17)</f>
        <v>56795.05</v>
      </c>
      <c r="H11" s="12"/>
      <c r="I11" s="11" t="s">
        <v>57</v>
      </c>
      <c r="J11" s="34">
        <v>6576.92</v>
      </c>
      <c r="K11" s="93">
        <f>(L11-J11)/J11</f>
        <v>-0.4524747146080536</v>
      </c>
      <c r="L11" s="36">
        <v>3601.03</v>
      </c>
      <c r="M11" s="93"/>
      <c r="N11" s="36">
        <v>2695.95</v>
      </c>
    </row>
    <row r="12" spans="1:16" ht="12.75" customHeight="1">
      <c r="A12" s="95"/>
      <c r="B12" s="11" t="s">
        <v>21</v>
      </c>
      <c r="C12" s="34">
        <v>13890.46</v>
      </c>
      <c r="D12" s="93">
        <f t="shared" si="0"/>
        <v>-0.19163656207209828</v>
      </c>
      <c r="E12" s="55">
        <v>11228.54</v>
      </c>
      <c r="F12" s="93"/>
      <c r="G12" s="47">
        <v>31995.05</v>
      </c>
      <c r="H12" s="12"/>
      <c r="I12" s="11" t="s">
        <v>58</v>
      </c>
      <c r="J12" s="34">
        <v>2051</v>
      </c>
      <c r="K12" s="93">
        <f>(L12-J12)/J12</f>
        <v>-0.1272549975621648</v>
      </c>
      <c r="L12" s="36">
        <v>1790</v>
      </c>
      <c r="M12" s="93"/>
      <c r="N12" s="36">
        <v>1690</v>
      </c>
      <c r="P12" s="40"/>
    </row>
    <row r="13" spans="1:14" ht="12.75" customHeight="1">
      <c r="A13" s="95"/>
      <c r="B13" s="11" t="s">
        <v>22</v>
      </c>
      <c r="C13" s="34">
        <v>14000</v>
      </c>
      <c r="D13" s="93">
        <f t="shared" si="0"/>
        <v>3.5</v>
      </c>
      <c r="E13" s="53">
        <v>63000</v>
      </c>
      <c r="F13" s="80"/>
      <c r="G13" s="45">
        <v>0</v>
      </c>
      <c r="H13" s="12"/>
      <c r="I13" s="11" t="s">
        <v>59</v>
      </c>
      <c r="J13" s="34">
        <v>0</v>
      </c>
      <c r="K13" s="80"/>
      <c r="L13" s="36">
        <v>9100</v>
      </c>
      <c r="M13" s="93"/>
      <c r="N13" s="36">
        <v>0</v>
      </c>
    </row>
    <row r="14" spans="1:14" ht="12.75" customHeight="1">
      <c r="A14" s="95"/>
      <c r="B14" s="11" t="s">
        <v>23</v>
      </c>
      <c r="C14" s="34">
        <v>0</v>
      </c>
      <c r="D14" s="93"/>
      <c r="E14" s="53">
        <v>0</v>
      </c>
      <c r="F14" s="80"/>
      <c r="G14" s="45">
        <v>24800</v>
      </c>
      <c r="H14" s="12"/>
      <c r="I14" s="11" t="s">
        <v>60</v>
      </c>
      <c r="J14" s="34">
        <v>2507.81</v>
      </c>
      <c r="K14" s="93">
        <f aca="true" t="shared" si="1" ref="K14:K23">(L14-J14)/J14</f>
        <v>2.9729644590299906</v>
      </c>
      <c r="L14" s="36">
        <v>9963.44</v>
      </c>
      <c r="M14" s="93"/>
      <c r="N14" s="36">
        <v>2424.36</v>
      </c>
    </row>
    <row r="15" spans="1:14" ht="12.75" customHeight="1">
      <c r="A15" s="95"/>
      <c r="B15" s="11" t="s">
        <v>24</v>
      </c>
      <c r="C15" s="34">
        <v>0</v>
      </c>
      <c r="D15" s="93"/>
      <c r="E15" s="53">
        <v>14000</v>
      </c>
      <c r="F15" s="80"/>
      <c r="G15" s="45">
        <v>0</v>
      </c>
      <c r="H15" s="12"/>
      <c r="I15" s="9" t="s">
        <v>5</v>
      </c>
      <c r="J15" s="35">
        <f>SUM(J16:J17)</f>
        <v>8693</v>
      </c>
      <c r="K15" s="93"/>
      <c r="L15" s="37">
        <f>SUM(L16:L17)</f>
        <v>10435</v>
      </c>
      <c r="M15" s="93"/>
      <c r="N15" s="37">
        <f>SUM(N16:N17)</f>
        <v>10557.11</v>
      </c>
    </row>
    <row r="16" spans="1:16" ht="12.75" customHeight="1">
      <c r="A16" s="95"/>
      <c r="B16" s="11" t="s">
        <v>25</v>
      </c>
      <c r="C16" s="34">
        <v>0</v>
      </c>
      <c r="D16" s="93"/>
      <c r="E16" s="53">
        <v>2436.22</v>
      </c>
      <c r="F16" s="80"/>
      <c r="G16" s="45">
        <v>0</v>
      </c>
      <c r="H16" s="12"/>
      <c r="I16" s="11" t="s">
        <v>61</v>
      </c>
      <c r="J16" s="34">
        <v>821.5</v>
      </c>
      <c r="K16" s="93"/>
      <c r="L16" s="36">
        <v>821.5</v>
      </c>
      <c r="M16" s="93"/>
      <c r="N16" s="36">
        <v>821.5</v>
      </c>
      <c r="P16" s="3"/>
    </row>
    <row r="17" spans="1:14" ht="12.75" customHeight="1">
      <c r="A17" s="95"/>
      <c r="B17" s="11" t="s">
        <v>26</v>
      </c>
      <c r="C17" s="34">
        <v>0</v>
      </c>
      <c r="D17" s="93"/>
      <c r="E17" s="53">
        <v>750</v>
      </c>
      <c r="F17" s="80"/>
      <c r="G17" s="45">
        <v>0</v>
      </c>
      <c r="H17" s="10"/>
      <c r="I17" s="11" t="s">
        <v>62</v>
      </c>
      <c r="J17" s="34">
        <v>7871.5</v>
      </c>
      <c r="K17" s="93"/>
      <c r="L17" s="36">
        <v>9613.5</v>
      </c>
      <c r="M17" s="93"/>
      <c r="N17" s="36">
        <v>9735.61</v>
      </c>
    </row>
    <row r="18" spans="1:14" ht="12.75" customHeight="1">
      <c r="A18" s="95"/>
      <c r="B18" s="9" t="s">
        <v>11</v>
      </c>
      <c r="C18" s="33">
        <f>SUM(C19:C45)</f>
        <v>349957.49000000005</v>
      </c>
      <c r="D18" s="93">
        <f>(E18-C18)/C18</f>
        <v>0.2529992714257951</v>
      </c>
      <c r="E18" s="52">
        <f>SUM(E19:E45)</f>
        <v>438496.48000000004</v>
      </c>
      <c r="F18" s="93">
        <f>(G18-E18)/E18</f>
        <v>0.11259020824979021</v>
      </c>
      <c r="G18" s="44">
        <f>SUM(G19:G45)</f>
        <v>487866.89</v>
      </c>
      <c r="H18" s="8"/>
      <c r="I18" s="9" t="s">
        <v>7</v>
      </c>
      <c r="J18" s="35">
        <f>J19</f>
        <v>113991.37</v>
      </c>
      <c r="K18" s="93">
        <f t="shared" si="1"/>
        <v>0.41017394562412934</v>
      </c>
      <c r="L18" s="37">
        <f>L19</f>
        <v>160747.66</v>
      </c>
      <c r="M18" s="93"/>
      <c r="N18" s="37">
        <f>N19</f>
        <v>174528.04</v>
      </c>
    </row>
    <row r="19" spans="1:14" ht="12.75" customHeight="1">
      <c r="A19" s="95"/>
      <c r="B19" s="11" t="s">
        <v>27</v>
      </c>
      <c r="C19" s="34">
        <v>26882.41</v>
      </c>
      <c r="D19" s="93">
        <f>(E19-C19)/C19</f>
        <v>-0.011191704910385661</v>
      </c>
      <c r="E19" s="53">
        <v>26581.55</v>
      </c>
      <c r="F19" s="93">
        <f aca="true" t="shared" si="2" ref="F19:F25">(G19-E19)/E19</f>
        <v>-0.3449091569152287</v>
      </c>
      <c r="G19" s="45">
        <v>17413.33</v>
      </c>
      <c r="H19" s="8"/>
      <c r="I19" s="11" t="s">
        <v>63</v>
      </c>
      <c r="J19" s="34">
        <v>113991.37</v>
      </c>
      <c r="K19" s="93">
        <f t="shared" si="1"/>
        <v>0.41017394562412934</v>
      </c>
      <c r="L19" s="36">
        <v>160747.66</v>
      </c>
      <c r="M19" s="93"/>
      <c r="N19" s="36">
        <v>174528.04</v>
      </c>
    </row>
    <row r="20" spans="1:14" ht="12.75" customHeight="1">
      <c r="A20" s="95"/>
      <c r="B20" s="11" t="s">
        <v>28</v>
      </c>
      <c r="C20" s="34">
        <v>249762.64</v>
      </c>
      <c r="D20" s="93">
        <f>(E20-C20)/C20</f>
        <v>0.14112739199105187</v>
      </c>
      <c r="E20" s="55">
        <v>285010.99</v>
      </c>
      <c r="F20" s="93">
        <f t="shared" si="2"/>
        <v>0.20307578314787095</v>
      </c>
      <c r="G20" s="47">
        <v>342889.82</v>
      </c>
      <c r="H20" s="10"/>
      <c r="I20" s="9" t="s">
        <v>9</v>
      </c>
      <c r="J20" s="35">
        <f>J21</f>
        <v>21532.37</v>
      </c>
      <c r="K20" s="93">
        <f t="shared" si="1"/>
        <v>0.16283623214722764</v>
      </c>
      <c r="L20" s="37">
        <f>L21</f>
        <v>25038.62</v>
      </c>
      <c r="M20" s="93">
        <f>(N20-L20)/L20</f>
        <v>0.9977634550146933</v>
      </c>
      <c r="N20" s="37">
        <f>N21</f>
        <v>50021.24</v>
      </c>
    </row>
    <row r="21" spans="1:15" ht="12.75" customHeight="1">
      <c r="A21" s="95"/>
      <c r="B21" s="11" t="s">
        <v>29</v>
      </c>
      <c r="C21" s="34">
        <v>1058.01</v>
      </c>
      <c r="D21" s="93">
        <f>(E21-C21)/C21</f>
        <v>0.7223183145716959</v>
      </c>
      <c r="E21" s="55">
        <v>1822.23</v>
      </c>
      <c r="F21" s="93">
        <f t="shared" si="2"/>
        <v>0.2897713241467873</v>
      </c>
      <c r="G21" s="47">
        <v>2350.26</v>
      </c>
      <c r="H21" s="10"/>
      <c r="I21" s="11" t="s">
        <v>94</v>
      </c>
      <c r="J21" s="34">
        <v>21532.37</v>
      </c>
      <c r="K21" s="93">
        <f t="shared" si="1"/>
        <v>0.16283623214722764</v>
      </c>
      <c r="L21" s="36">
        <v>25038.62</v>
      </c>
      <c r="M21" s="93">
        <f>(N21-L21)/L21</f>
        <v>0.9977634550146933</v>
      </c>
      <c r="N21" s="36">
        <v>50021.24</v>
      </c>
      <c r="O21" s="2"/>
    </row>
    <row r="22" spans="1:14" ht="12.75" customHeight="1">
      <c r="A22" s="95"/>
      <c r="B22" s="11" t="s">
        <v>30</v>
      </c>
      <c r="C22" s="34">
        <v>15251.4</v>
      </c>
      <c r="D22" s="93">
        <f>(E22-C22)/C22</f>
        <v>0.014152799087296927</v>
      </c>
      <c r="E22" s="55">
        <v>15467.25</v>
      </c>
      <c r="F22" s="93">
        <f t="shared" si="2"/>
        <v>-0.059386768817986345</v>
      </c>
      <c r="G22" s="47">
        <v>14548.7</v>
      </c>
      <c r="H22" s="10"/>
      <c r="I22" s="9" t="s">
        <v>10</v>
      </c>
      <c r="J22" s="35">
        <f>SUM(J23:J30)</f>
        <v>14242.090000000002</v>
      </c>
      <c r="K22" s="93">
        <f t="shared" si="1"/>
        <v>-0.1589338362557743</v>
      </c>
      <c r="L22" s="37">
        <f>SUM(L23:L31)</f>
        <v>11978.54</v>
      </c>
      <c r="M22" s="93">
        <f>(N22-L22)/L22</f>
        <v>-0.5016187281588574</v>
      </c>
      <c r="N22" s="37">
        <f>SUM(N23:N31)</f>
        <v>5969.88</v>
      </c>
    </row>
    <row r="23" spans="1:14" ht="12.75" customHeight="1">
      <c r="A23" s="95"/>
      <c r="B23" s="11" t="s">
        <v>31</v>
      </c>
      <c r="C23" s="34">
        <v>0</v>
      </c>
      <c r="D23" s="93"/>
      <c r="E23" s="55">
        <v>1430</v>
      </c>
      <c r="F23" s="93">
        <f t="shared" si="2"/>
        <v>-0.8615384615384616</v>
      </c>
      <c r="G23" s="47">
        <v>198</v>
      </c>
      <c r="H23" s="10"/>
      <c r="I23" s="11" t="s">
        <v>64</v>
      </c>
      <c r="J23" s="34">
        <v>8442.2</v>
      </c>
      <c r="K23" s="93">
        <f t="shared" si="1"/>
        <v>-0.43932742650020135</v>
      </c>
      <c r="L23" s="36">
        <v>4733.31</v>
      </c>
      <c r="M23" s="93">
        <f>(N23-L23)/L23</f>
        <v>-0.31671916692547086</v>
      </c>
      <c r="N23" s="36">
        <v>3234.18</v>
      </c>
    </row>
    <row r="24" spans="1:14" ht="12.75" customHeight="1">
      <c r="A24" s="95"/>
      <c r="B24" s="11" t="s">
        <v>32</v>
      </c>
      <c r="C24" s="34">
        <v>1526</v>
      </c>
      <c r="D24" s="93">
        <f>(E24-C24)/C24</f>
        <v>-0.18414154652686762</v>
      </c>
      <c r="E24" s="55">
        <v>1245</v>
      </c>
      <c r="F24" s="93">
        <f t="shared" si="2"/>
        <v>-0.334136546184739</v>
      </c>
      <c r="G24" s="47">
        <v>829</v>
      </c>
      <c r="H24" s="10"/>
      <c r="I24" s="11" t="s">
        <v>65</v>
      </c>
      <c r="J24" s="34">
        <v>0</v>
      </c>
      <c r="K24" s="80"/>
      <c r="L24" s="36">
        <v>0</v>
      </c>
      <c r="M24" s="92"/>
      <c r="N24" s="36">
        <v>688.63</v>
      </c>
    </row>
    <row r="25" spans="1:14" ht="12.75" customHeight="1">
      <c r="A25" s="95"/>
      <c r="B25" s="11" t="s">
        <v>33</v>
      </c>
      <c r="C25" s="34">
        <v>4903.92</v>
      </c>
      <c r="D25" s="93">
        <f>(E25-C25)/C25</f>
        <v>1.763837909264425</v>
      </c>
      <c r="E25" s="55">
        <v>13553.64</v>
      </c>
      <c r="F25" s="93">
        <f t="shared" si="2"/>
        <v>-0.05803607001513974</v>
      </c>
      <c r="G25" s="47">
        <v>12767.04</v>
      </c>
      <c r="H25" s="13"/>
      <c r="I25" s="11" t="s">
        <v>66</v>
      </c>
      <c r="J25" s="34">
        <v>757.5</v>
      </c>
      <c r="K25" s="93">
        <f aca="true" t="shared" si="3" ref="K25:K30">(L25-J25)/J25</f>
        <v>0.5153531353135316</v>
      </c>
      <c r="L25" s="36">
        <v>1147.88</v>
      </c>
      <c r="M25" s="93">
        <f>(N25-L25)/L25</f>
        <v>-0.3558647245356658</v>
      </c>
      <c r="N25" s="36">
        <v>739.39</v>
      </c>
    </row>
    <row r="26" spans="1:15" ht="12.75" customHeight="1">
      <c r="A26" s="95"/>
      <c r="B26" s="11" t="s">
        <v>34</v>
      </c>
      <c r="C26" s="34">
        <v>0</v>
      </c>
      <c r="D26" s="80"/>
      <c r="E26" s="55">
        <v>0</v>
      </c>
      <c r="F26" s="80"/>
      <c r="G26" s="47">
        <v>1131</v>
      </c>
      <c r="H26" s="12"/>
      <c r="I26" s="11" t="s">
        <v>67</v>
      </c>
      <c r="J26" s="34">
        <v>1094.28</v>
      </c>
      <c r="K26" s="93">
        <f t="shared" si="3"/>
        <v>-0.46997112256460866</v>
      </c>
      <c r="L26" s="36">
        <v>580</v>
      </c>
      <c r="M26" s="93">
        <f>(N26-L26)/L26</f>
        <v>-0.7327586206896551</v>
      </c>
      <c r="N26" s="36">
        <v>155</v>
      </c>
      <c r="O26" s="101" t="s">
        <v>0</v>
      </c>
    </row>
    <row r="27" spans="1:15" ht="12.75" customHeight="1">
      <c r="A27" s="95"/>
      <c r="B27" s="11" t="s">
        <v>35</v>
      </c>
      <c r="C27" s="34">
        <v>0</v>
      </c>
      <c r="D27" s="80"/>
      <c r="E27" s="55">
        <v>2761</v>
      </c>
      <c r="F27" s="93"/>
      <c r="G27" s="47">
        <v>0</v>
      </c>
      <c r="H27" s="8"/>
      <c r="I27" s="11" t="s">
        <v>68</v>
      </c>
      <c r="J27" s="34">
        <v>1502.11</v>
      </c>
      <c r="K27" s="93">
        <f t="shared" si="3"/>
        <v>0.3529967845231042</v>
      </c>
      <c r="L27" s="36">
        <v>2032.35</v>
      </c>
      <c r="M27" s="93">
        <f>(N27-L27)/L27</f>
        <v>-0.43283391148178213</v>
      </c>
      <c r="N27" s="36">
        <v>1152.68</v>
      </c>
      <c r="O27" s="101"/>
    </row>
    <row r="28" spans="1:15" ht="12.75" customHeight="1">
      <c r="A28" s="95"/>
      <c r="B28" s="11" t="s">
        <v>36</v>
      </c>
      <c r="C28" s="34">
        <v>0</v>
      </c>
      <c r="D28" s="80"/>
      <c r="E28" s="55">
        <v>5761.58</v>
      </c>
      <c r="F28" s="93"/>
      <c r="G28" s="47">
        <v>0</v>
      </c>
      <c r="H28" s="8"/>
      <c r="I28" s="11" t="s">
        <v>69</v>
      </c>
      <c r="J28" s="34">
        <v>106</v>
      </c>
      <c r="K28" s="93">
        <f t="shared" si="3"/>
        <v>0.41509433962264153</v>
      </c>
      <c r="L28" s="36">
        <v>150</v>
      </c>
      <c r="M28" s="80"/>
      <c r="N28" s="36">
        <v>0</v>
      </c>
      <c r="O28" s="101"/>
    </row>
    <row r="29" spans="1:14" ht="12.75" customHeight="1">
      <c r="A29" s="95"/>
      <c r="B29" s="11" t="s">
        <v>37</v>
      </c>
      <c r="C29" s="34">
        <v>0</v>
      </c>
      <c r="D29" s="80"/>
      <c r="E29" s="55">
        <v>1383.79</v>
      </c>
      <c r="F29" s="93"/>
      <c r="G29" s="48">
        <v>0</v>
      </c>
      <c r="H29" s="8"/>
      <c r="I29" s="11" t="s">
        <v>70</v>
      </c>
      <c r="J29" s="34">
        <v>2190</v>
      </c>
      <c r="K29" s="93">
        <f t="shared" si="3"/>
        <v>-1</v>
      </c>
      <c r="L29" s="36">
        <v>0</v>
      </c>
      <c r="M29" s="80"/>
      <c r="N29" s="36">
        <v>0</v>
      </c>
    </row>
    <row r="30" spans="1:15" ht="12.75" customHeight="1">
      <c r="A30" s="95"/>
      <c r="B30" s="11" t="s">
        <v>38</v>
      </c>
      <c r="C30" s="34">
        <v>0</v>
      </c>
      <c r="D30" s="80"/>
      <c r="E30" s="55">
        <v>0</v>
      </c>
      <c r="F30" s="80"/>
      <c r="G30" s="47">
        <v>2479.6</v>
      </c>
      <c r="H30" s="8"/>
      <c r="I30" s="11" t="s">
        <v>71</v>
      </c>
      <c r="J30" s="34">
        <v>150</v>
      </c>
      <c r="K30" s="93">
        <f t="shared" si="3"/>
        <v>3</v>
      </c>
      <c r="L30" s="36">
        <v>600</v>
      </c>
      <c r="M30" s="80"/>
      <c r="N30" s="36">
        <v>0</v>
      </c>
      <c r="O30" s="3" t="s">
        <v>0</v>
      </c>
    </row>
    <row r="31" spans="1:15" ht="12.75" customHeight="1">
      <c r="A31" s="95"/>
      <c r="B31" s="11" t="s">
        <v>39</v>
      </c>
      <c r="C31" s="34">
        <v>0</v>
      </c>
      <c r="D31" s="80"/>
      <c r="E31" s="55">
        <v>0</v>
      </c>
      <c r="F31" s="80"/>
      <c r="G31" s="48">
        <v>5196.95</v>
      </c>
      <c r="H31" s="8"/>
      <c r="I31" s="11" t="s">
        <v>72</v>
      </c>
      <c r="J31" s="34">
        <v>0</v>
      </c>
      <c r="K31" s="80"/>
      <c r="L31" s="36">
        <v>2735</v>
      </c>
      <c r="M31" s="80"/>
      <c r="N31" s="36">
        <v>0</v>
      </c>
      <c r="O31" s="3"/>
    </row>
    <row r="32" spans="1:15" ht="12.75" customHeight="1">
      <c r="A32" s="95"/>
      <c r="B32" s="11" t="s">
        <v>40</v>
      </c>
      <c r="C32" s="34">
        <v>0</v>
      </c>
      <c r="D32" s="80"/>
      <c r="E32" s="55">
        <v>0</v>
      </c>
      <c r="F32" s="80"/>
      <c r="G32" s="48">
        <v>916.88</v>
      </c>
      <c r="H32" s="8"/>
      <c r="I32" s="9" t="s">
        <v>12</v>
      </c>
      <c r="J32" s="35">
        <f>SUM(J33:J48)</f>
        <v>420237.57</v>
      </c>
      <c r="K32" s="93">
        <f aca="true" t="shared" si="4" ref="K32:K46">(L32-J32)/J32</f>
        <v>0.024003303655120385</v>
      </c>
      <c r="L32" s="35">
        <f>SUM(L33:L48)</f>
        <v>430324.6599999999</v>
      </c>
      <c r="M32" s="93">
        <f aca="true" t="shared" si="5" ref="M32:M41">(N32-L32)/L32</f>
        <v>0.12918783227528757</v>
      </c>
      <c r="N32" s="35">
        <f>SUM(N33:N49)</f>
        <v>485917.37000000005</v>
      </c>
      <c r="O32" s="3"/>
    </row>
    <row r="33" spans="1:15" ht="12.75" customHeight="1">
      <c r="A33" s="95"/>
      <c r="B33" s="11" t="s">
        <v>41</v>
      </c>
      <c r="C33" s="34">
        <v>0</v>
      </c>
      <c r="D33" s="80"/>
      <c r="E33" s="55">
        <v>15600</v>
      </c>
      <c r="F33" s="93">
        <f>(G33-E33)/E33</f>
        <v>-0.16739166666666663</v>
      </c>
      <c r="G33" s="47">
        <v>12988.69</v>
      </c>
      <c r="H33" s="8"/>
      <c r="I33" s="11" t="s">
        <v>73</v>
      </c>
      <c r="J33" s="34">
        <v>343565.84</v>
      </c>
      <c r="K33" s="93">
        <f t="shared" si="4"/>
        <v>0.021774370816376832</v>
      </c>
      <c r="L33" s="38">
        <v>351046.77</v>
      </c>
      <c r="M33" s="93">
        <f t="shared" si="5"/>
        <v>0.13636089003183247</v>
      </c>
      <c r="N33" s="38">
        <v>398915.82</v>
      </c>
      <c r="O33" s="3" t="s">
        <v>0</v>
      </c>
    </row>
    <row r="34" spans="1:15" ht="12.75" customHeight="1">
      <c r="A34" s="95"/>
      <c r="B34" s="11" t="s">
        <v>42</v>
      </c>
      <c r="C34" s="34">
        <v>0</v>
      </c>
      <c r="D34" s="80"/>
      <c r="E34" s="55">
        <v>0</v>
      </c>
      <c r="F34" s="80"/>
      <c r="G34" s="47">
        <v>350</v>
      </c>
      <c r="H34" s="8"/>
      <c r="I34" s="11" t="s">
        <v>74</v>
      </c>
      <c r="J34" s="34">
        <v>3639.39</v>
      </c>
      <c r="K34" s="93">
        <f t="shared" si="4"/>
        <v>-0.5283440356763084</v>
      </c>
      <c r="L34" s="38">
        <v>1716.54</v>
      </c>
      <c r="M34" s="93">
        <f t="shared" si="5"/>
        <v>1.048696797045219</v>
      </c>
      <c r="N34" s="38">
        <v>3516.67</v>
      </c>
      <c r="O34" s="3" t="s">
        <v>0</v>
      </c>
    </row>
    <row r="35" spans="1:15" ht="12.75" customHeight="1">
      <c r="A35" s="95"/>
      <c r="B35" s="11" t="s">
        <v>43</v>
      </c>
      <c r="C35" s="34">
        <v>0</v>
      </c>
      <c r="D35" s="80"/>
      <c r="E35" s="55">
        <v>6114.67</v>
      </c>
      <c r="F35" s="93">
        <f>(G35-E35)/E35</f>
        <v>-0.5119932882723025</v>
      </c>
      <c r="G35" s="47">
        <v>2984</v>
      </c>
      <c r="H35" s="8"/>
      <c r="I35" s="11" t="s">
        <v>75</v>
      </c>
      <c r="J35" s="34">
        <v>15106.27</v>
      </c>
      <c r="K35" s="93">
        <f t="shared" si="4"/>
        <v>-0.08232343258792543</v>
      </c>
      <c r="L35" s="38">
        <v>13862.67</v>
      </c>
      <c r="M35" s="93">
        <f t="shared" si="5"/>
        <v>-0.00708377246230349</v>
      </c>
      <c r="N35" s="38">
        <v>13764.47</v>
      </c>
      <c r="O35" s="3" t="s">
        <v>0</v>
      </c>
    </row>
    <row r="36" spans="1:15" ht="12.75" customHeight="1">
      <c r="A36" s="95"/>
      <c r="B36" s="11" t="s">
        <v>44</v>
      </c>
      <c r="C36" s="34">
        <v>0</v>
      </c>
      <c r="D36" s="80"/>
      <c r="E36" s="55">
        <v>0</v>
      </c>
      <c r="F36" s="80"/>
      <c r="G36" s="47">
        <v>7200</v>
      </c>
      <c r="H36" s="8"/>
      <c r="I36" s="11" t="s">
        <v>76</v>
      </c>
      <c r="J36" s="34">
        <v>1575</v>
      </c>
      <c r="K36" s="93">
        <f t="shared" si="4"/>
        <v>0.5873015873015873</v>
      </c>
      <c r="L36" s="38">
        <v>2500</v>
      </c>
      <c r="M36" s="93">
        <f t="shared" si="5"/>
        <v>-0.218</v>
      </c>
      <c r="N36" s="38">
        <v>1955</v>
      </c>
      <c r="O36" s="3" t="s">
        <v>0</v>
      </c>
    </row>
    <row r="37" spans="1:15" ht="12.75" customHeight="1">
      <c r="A37" s="95"/>
      <c r="B37" s="11" t="s">
        <v>45</v>
      </c>
      <c r="C37" s="34">
        <v>5702.83</v>
      </c>
      <c r="D37" s="93">
        <f aca="true" t="shared" si="6" ref="D37:D45">(E37-C37)/C37</f>
        <v>0.5215691156846689</v>
      </c>
      <c r="E37" s="55">
        <v>8677.25</v>
      </c>
      <c r="F37" s="93">
        <f aca="true" t="shared" si="7" ref="F37:F45">(G37-E37)/E37</f>
        <v>0.2825803105822698</v>
      </c>
      <c r="G37" s="47">
        <v>11129.27</v>
      </c>
      <c r="H37" s="14"/>
      <c r="I37" s="11" t="s">
        <v>77</v>
      </c>
      <c r="J37" s="34">
        <v>7096</v>
      </c>
      <c r="K37" s="93">
        <f t="shared" si="4"/>
        <v>-0.1144475760992108</v>
      </c>
      <c r="L37" s="38">
        <v>6283.88</v>
      </c>
      <c r="M37" s="93">
        <f t="shared" si="5"/>
        <v>-0.13524764954136617</v>
      </c>
      <c r="N37" s="38">
        <v>5434</v>
      </c>
      <c r="O37" s="3" t="s">
        <v>0</v>
      </c>
    </row>
    <row r="38" spans="1:15" ht="12.75" customHeight="1">
      <c r="A38" s="95"/>
      <c r="B38" s="11" t="s">
        <v>46</v>
      </c>
      <c r="C38" s="34">
        <v>1640.64</v>
      </c>
      <c r="D38" s="93">
        <f t="shared" si="6"/>
        <v>0.5204859079383656</v>
      </c>
      <c r="E38" s="55">
        <v>2494.57</v>
      </c>
      <c r="F38" s="93">
        <f t="shared" si="7"/>
        <v>-0.2733176459269534</v>
      </c>
      <c r="G38" s="47">
        <v>1812.76</v>
      </c>
      <c r="H38" s="14"/>
      <c r="I38" s="11" t="s">
        <v>78</v>
      </c>
      <c r="J38" s="34">
        <v>800</v>
      </c>
      <c r="K38" s="93">
        <f t="shared" si="4"/>
        <v>-0.0625</v>
      </c>
      <c r="L38" s="38">
        <v>750</v>
      </c>
      <c r="M38" s="93">
        <f t="shared" si="5"/>
        <v>-0.06</v>
      </c>
      <c r="N38" s="38">
        <v>705</v>
      </c>
      <c r="O38" s="3" t="s">
        <v>0</v>
      </c>
    </row>
    <row r="39" spans="1:15" ht="12.75" customHeight="1">
      <c r="A39" s="95"/>
      <c r="B39" s="11" t="s">
        <v>47</v>
      </c>
      <c r="C39" s="34">
        <v>949.86</v>
      </c>
      <c r="D39" s="93">
        <f t="shared" si="6"/>
        <v>0.24297264860084652</v>
      </c>
      <c r="E39" s="55">
        <v>1180.65</v>
      </c>
      <c r="F39" s="93">
        <f t="shared" si="7"/>
        <v>0.37424300173633157</v>
      </c>
      <c r="G39" s="47">
        <v>1622.5</v>
      </c>
      <c r="H39" s="14"/>
      <c r="I39" s="11" t="s">
        <v>79</v>
      </c>
      <c r="J39" s="34">
        <v>1050</v>
      </c>
      <c r="K39" s="93">
        <f t="shared" si="4"/>
        <v>0.7571428571428571</v>
      </c>
      <c r="L39" s="38">
        <v>1845</v>
      </c>
      <c r="M39" s="93">
        <f t="shared" si="5"/>
        <v>-0.24932249322493225</v>
      </c>
      <c r="N39" s="38">
        <v>1385</v>
      </c>
      <c r="O39" s="3"/>
    </row>
    <row r="40" spans="1:15" ht="12.75" customHeight="1">
      <c r="A40" s="95"/>
      <c r="B40" s="11" t="s">
        <v>48</v>
      </c>
      <c r="C40" s="34">
        <v>2062.05</v>
      </c>
      <c r="D40" s="93">
        <f t="shared" si="6"/>
        <v>0.16802211391576333</v>
      </c>
      <c r="E40" s="55">
        <v>2408.52</v>
      </c>
      <c r="F40" s="93">
        <f t="shared" si="7"/>
        <v>0.644437247770415</v>
      </c>
      <c r="G40" s="47">
        <v>3960.66</v>
      </c>
      <c r="H40" s="14"/>
      <c r="I40" s="11" t="s">
        <v>80</v>
      </c>
      <c r="J40" s="34">
        <v>4132.22</v>
      </c>
      <c r="K40" s="93">
        <f t="shared" si="4"/>
        <v>-0.5846252135655895</v>
      </c>
      <c r="L40" s="38">
        <v>1716.42</v>
      </c>
      <c r="M40" s="93">
        <f t="shared" si="5"/>
        <v>-0.4188485335756983</v>
      </c>
      <c r="N40" s="38">
        <v>997.5</v>
      </c>
      <c r="O40" s="3" t="s">
        <v>0</v>
      </c>
    </row>
    <row r="41" spans="1:15" ht="12.75" customHeight="1">
      <c r="A41" s="95"/>
      <c r="B41" s="11" t="s">
        <v>53</v>
      </c>
      <c r="C41" s="34">
        <v>2008.7</v>
      </c>
      <c r="D41" s="93">
        <f t="shared" si="6"/>
        <v>0.3476178622989993</v>
      </c>
      <c r="E41" s="55">
        <v>2706.96</v>
      </c>
      <c r="F41" s="93">
        <f t="shared" si="7"/>
        <v>-0.03406034813961042</v>
      </c>
      <c r="G41" s="47">
        <v>2614.76</v>
      </c>
      <c r="H41" s="14"/>
      <c r="I41" s="11" t="s">
        <v>81</v>
      </c>
      <c r="J41" s="34">
        <v>33329.7</v>
      </c>
      <c r="K41" s="93">
        <f t="shared" si="4"/>
        <v>0.11887325718503323</v>
      </c>
      <c r="L41" s="38">
        <v>37291.71</v>
      </c>
      <c r="M41" s="93">
        <f t="shared" si="5"/>
        <v>0.2654059038858771</v>
      </c>
      <c r="N41" s="38">
        <v>47189.15</v>
      </c>
      <c r="O41" s="3" t="s">
        <v>0</v>
      </c>
    </row>
    <row r="42" spans="1:15" ht="12.75" customHeight="1">
      <c r="A42" s="95"/>
      <c r="B42" s="11" t="s">
        <v>49</v>
      </c>
      <c r="C42" s="34">
        <v>28117.26</v>
      </c>
      <c r="D42" s="93">
        <f t="shared" si="6"/>
        <v>0.17302752828689572</v>
      </c>
      <c r="E42" s="56">
        <v>32982.32</v>
      </c>
      <c r="F42" s="93">
        <f t="shared" si="7"/>
        <v>0.14758391768680929</v>
      </c>
      <c r="G42" s="49">
        <v>37849.98</v>
      </c>
      <c r="H42" s="14"/>
      <c r="I42" s="11" t="s">
        <v>82</v>
      </c>
      <c r="J42" s="34">
        <v>909</v>
      </c>
      <c r="K42" s="93">
        <f t="shared" si="4"/>
        <v>0.40594059405940597</v>
      </c>
      <c r="L42" s="34">
        <v>1278</v>
      </c>
      <c r="M42" s="93"/>
      <c r="N42" s="34">
        <v>0</v>
      </c>
      <c r="O42" s="3" t="s">
        <v>0</v>
      </c>
    </row>
    <row r="43" spans="1:15" ht="12.75" customHeight="1">
      <c r="A43" s="95"/>
      <c r="B43" s="11" t="s">
        <v>50</v>
      </c>
      <c r="C43" s="34">
        <v>6379</v>
      </c>
      <c r="D43" s="93">
        <f t="shared" si="6"/>
        <v>0.19830694466217275</v>
      </c>
      <c r="E43" s="55">
        <v>7644</v>
      </c>
      <c r="F43" s="93">
        <f t="shared" si="7"/>
        <v>-0.9654631083202512</v>
      </c>
      <c r="G43" s="47">
        <v>264</v>
      </c>
      <c r="H43" s="14"/>
      <c r="I43" s="11" t="s">
        <v>83</v>
      </c>
      <c r="J43" s="34">
        <v>1378.61</v>
      </c>
      <c r="K43" s="93">
        <f t="shared" si="4"/>
        <v>-0.46037675629801034</v>
      </c>
      <c r="L43" s="38">
        <v>743.93</v>
      </c>
      <c r="M43" s="93">
        <f aca="true" t="shared" si="8" ref="M43:M48">(N43-L43)/L43</f>
        <v>1.2629145215275632</v>
      </c>
      <c r="N43" s="38">
        <v>1683.45</v>
      </c>
      <c r="O43" s="3"/>
    </row>
    <row r="44" spans="1:15" ht="12.75" customHeight="1">
      <c r="A44" s="95"/>
      <c r="B44" s="11" t="s">
        <v>51</v>
      </c>
      <c r="C44" s="62">
        <v>3540</v>
      </c>
      <c r="D44" s="93">
        <f t="shared" si="6"/>
        <v>0</v>
      </c>
      <c r="E44" s="64">
        <v>3540</v>
      </c>
      <c r="F44" s="93">
        <f t="shared" si="7"/>
        <v>0.2</v>
      </c>
      <c r="G44" s="65">
        <v>4248</v>
      </c>
      <c r="H44" s="14"/>
      <c r="I44" s="7" t="s">
        <v>84</v>
      </c>
      <c r="J44" s="39">
        <v>1282.63</v>
      </c>
      <c r="K44" s="93">
        <f t="shared" si="4"/>
        <v>-0.2667643825577135</v>
      </c>
      <c r="L44" s="38">
        <v>940.47</v>
      </c>
      <c r="M44" s="93">
        <f t="shared" si="8"/>
        <v>0.10691462779248669</v>
      </c>
      <c r="N44" s="38">
        <v>1041.02</v>
      </c>
      <c r="O44" s="3"/>
    </row>
    <row r="45" spans="1:15" ht="12.75" customHeight="1">
      <c r="A45" s="95"/>
      <c r="B45" s="11" t="s">
        <v>52</v>
      </c>
      <c r="C45" s="62">
        <v>172.77</v>
      </c>
      <c r="D45" s="93">
        <f t="shared" si="6"/>
        <v>-0.24460265092319278</v>
      </c>
      <c r="E45" s="64">
        <v>130.51</v>
      </c>
      <c r="F45" s="93">
        <f t="shared" si="7"/>
        <v>-0.06758102827369546</v>
      </c>
      <c r="G45" s="65">
        <v>121.69</v>
      </c>
      <c r="H45" s="14"/>
      <c r="I45" s="7" t="s">
        <v>85</v>
      </c>
      <c r="J45" s="39">
        <v>200.87</v>
      </c>
      <c r="K45" s="93">
        <f t="shared" si="4"/>
        <v>-0.6509682879474287</v>
      </c>
      <c r="L45" s="38">
        <v>70.11</v>
      </c>
      <c r="M45" s="93">
        <f t="shared" si="8"/>
        <v>2.3610041363571526</v>
      </c>
      <c r="N45" s="38">
        <v>235.64</v>
      </c>
      <c r="O45" s="3" t="s">
        <v>0</v>
      </c>
    </row>
    <row r="46" spans="1:15" ht="12.75" customHeight="1">
      <c r="A46" s="95"/>
      <c r="B46" s="11"/>
      <c r="C46" s="34"/>
      <c r="D46" s="86"/>
      <c r="E46" s="55"/>
      <c r="F46" s="86"/>
      <c r="G46" s="47"/>
      <c r="H46" s="14"/>
      <c r="I46" s="7" t="s">
        <v>86</v>
      </c>
      <c r="J46" s="39">
        <v>6130</v>
      </c>
      <c r="K46" s="93">
        <f t="shared" si="4"/>
        <v>-0.16277977161500817</v>
      </c>
      <c r="L46" s="34">
        <v>5132.16</v>
      </c>
      <c r="M46" s="93">
        <f t="shared" si="8"/>
        <v>0.12557870370370366</v>
      </c>
      <c r="N46" s="34">
        <v>5776.65</v>
      </c>
      <c r="O46" s="3" t="s">
        <v>0</v>
      </c>
    </row>
    <row r="47" spans="2:15" ht="12.75" customHeight="1">
      <c r="B47" s="11"/>
      <c r="C47" s="34"/>
      <c r="D47" s="86"/>
      <c r="E47" s="55"/>
      <c r="F47" s="86"/>
      <c r="G47" s="47"/>
      <c r="H47" s="14"/>
      <c r="I47" s="7" t="s">
        <v>87</v>
      </c>
      <c r="J47" s="39">
        <v>0</v>
      </c>
      <c r="K47" s="80"/>
      <c r="L47" s="34">
        <v>1625</v>
      </c>
      <c r="M47" s="93">
        <f t="shared" si="8"/>
        <v>-0.4</v>
      </c>
      <c r="N47" s="34">
        <v>975</v>
      </c>
      <c r="O47" s="3" t="s">
        <v>0</v>
      </c>
    </row>
    <row r="48" spans="2:15" ht="12.75" customHeight="1">
      <c r="B48" s="11"/>
      <c r="C48" s="62"/>
      <c r="D48" s="90"/>
      <c r="E48" s="64"/>
      <c r="F48" s="90"/>
      <c r="G48" s="65"/>
      <c r="H48" s="14"/>
      <c r="I48" s="7" t="s">
        <v>88</v>
      </c>
      <c r="J48" s="39">
        <v>42.04</v>
      </c>
      <c r="K48" s="93">
        <f>(L48-J48)/J48</f>
        <v>82.77735490009515</v>
      </c>
      <c r="L48" s="34">
        <v>3522</v>
      </c>
      <c r="M48" s="93">
        <f t="shared" si="8"/>
        <v>-0.9877910278250994</v>
      </c>
      <c r="N48" s="34">
        <v>43</v>
      </c>
      <c r="O48" s="3" t="s">
        <v>0</v>
      </c>
    </row>
    <row r="49" spans="2:15" ht="12.75" customHeight="1" thickBot="1">
      <c r="B49" s="11"/>
      <c r="C49" s="72"/>
      <c r="D49" s="87"/>
      <c r="E49" s="73"/>
      <c r="F49" s="87"/>
      <c r="G49" s="74"/>
      <c r="H49" s="14"/>
      <c r="I49" s="7" t="s">
        <v>89</v>
      </c>
      <c r="J49" s="84">
        <v>0</v>
      </c>
      <c r="K49" s="83"/>
      <c r="L49" s="85">
        <v>0</v>
      </c>
      <c r="M49" s="83"/>
      <c r="N49" s="85">
        <v>2300</v>
      </c>
      <c r="O49" s="3" t="s">
        <v>0</v>
      </c>
    </row>
    <row r="50" spans="2:14" ht="15" customHeight="1" thickBot="1">
      <c r="B50" s="15" t="s">
        <v>91</v>
      </c>
      <c r="C50" s="66">
        <f>SUM(C5+C6+C7+C11+C18)</f>
        <v>606295.73</v>
      </c>
      <c r="D50" s="93">
        <f>(E50-C50)/C50</f>
        <v>0.22752939394773586</v>
      </c>
      <c r="E50" s="67">
        <f>SUM(E5+E6+E7+E11+E18)</f>
        <v>744245.8300000001</v>
      </c>
      <c r="F50" s="93">
        <f>(G50-E50)/E50</f>
        <v>-0.013815972606793238</v>
      </c>
      <c r="G50" s="68">
        <f>SUM(G5+G6+G7+G11+G18)</f>
        <v>733963.35</v>
      </c>
      <c r="H50" s="14"/>
      <c r="I50" s="15" t="s">
        <v>90</v>
      </c>
      <c r="J50" s="31">
        <f>SUM(J5+J9+J15+J18+J20+J22+J32)</f>
        <v>606295.73</v>
      </c>
      <c r="K50" s="94">
        <f>(L50-J50)/J50</f>
        <v>0.22752939394773547</v>
      </c>
      <c r="L50" s="31">
        <f>SUM(L5+L9+L15+L18+L20+L22+L32)</f>
        <v>744245.8299999998</v>
      </c>
      <c r="M50" s="94"/>
      <c r="N50" s="31">
        <f>SUM(N5+N9+N15+N18+N20+N22+N32)</f>
        <v>737963.3500000001</v>
      </c>
    </row>
    <row r="51" spans="2:14" ht="15" customHeight="1" thickBot="1">
      <c r="B51" s="15" t="s">
        <v>92</v>
      </c>
      <c r="C51" s="30">
        <f>J32-C18</f>
        <v>70280.07999999996</v>
      </c>
      <c r="D51" s="76"/>
      <c r="E51" s="57"/>
      <c r="F51" s="76"/>
      <c r="G51" s="63"/>
      <c r="H51" s="70"/>
      <c r="I51" s="81" t="s">
        <v>93</v>
      </c>
      <c r="J51" s="31"/>
      <c r="K51" s="82"/>
      <c r="L51" s="30">
        <f>L32-E18</f>
        <v>-8171.820000000123</v>
      </c>
      <c r="M51" s="82"/>
      <c r="N51" s="30">
        <f>N32-G18</f>
        <v>-1949.5199999999604</v>
      </c>
    </row>
    <row r="52" spans="2:14" ht="7.5" customHeight="1" thickBot="1">
      <c r="B52" s="29"/>
      <c r="C52" s="69"/>
      <c r="D52" s="77"/>
      <c r="E52" s="27"/>
      <c r="F52" s="77"/>
      <c r="G52" s="28"/>
      <c r="H52" s="71"/>
      <c r="I52" s="16"/>
      <c r="J52" s="17"/>
      <c r="K52" s="77"/>
      <c r="L52" s="19"/>
      <c r="M52" s="77"/>
      <c r="N52" s="18"/>
    </row>
    <row r="53" spans="2:14" ht="15" thickTop="1">
      <c r="B53" s="20" t="s">
        <v>0</v>
      </c>
      <c r="C53" s="20"/>
      <c r="D53" s="78"/>
      <c r="E53" s="20"/>
      <c r="F53" s="78"/>
      <c r="G53" s="21"/>
      <c r="H53" s="22"/>
      <c r="I53" s="23"/>
      <c r="J53" s="23"/>
      <c r="L53" s="23"/>
      <c r="N53" s="24" t="s">
        <v>0</v>
      </c>
    </row>
    <row r="54" spans="8:14" ht="14.25">
      <c r="H54" s="25"/>
      <c r="I54" s="23"/>
      <c r="J54" s="23"/>
      <c r="L54" s="23"/>
      <c r="N54" s="24" t="s">
        <v>0</v>
      </c>
    </row>
    <row r="55" ht="14.25">
      <c r="H55" s="25"/>
    </row>
  </sheetData>
  <mergeCells count="6">
    <mergeCell ref="A1:A46"/>
    <mergeCell ref="B1:N1"/>
    <mergeCell ref="B2:N2"/>
    <mergeCell ref="P3:V3"/>
    <mergeCell ref="O26:O28"/>
    <mergeCell ref="M3:N3"/>
  </mergeCells>
  <printOptions/>
  <pageMargins left="0.17" right="0.14" top="0.17" bottom="0.17" header="0.13" footer="0.1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fazli</cp:lastModifiedBy>
  <cp:lastPrinted>2011-10-10T14:04:25Z</cp:lastPrinted>
  <dcterms:created xsi:type="dcterms:W3CDTF">1999-05-26T11:21:22Z</dcterms:created>
  <dcterms:modified xsi:type="dcterms:W3CDTF">2011-10-10T14:24:19Z</dcterms:modified>
  <cp:category/>
  <cp:version/>
  <cp:contentType/>
  <cp:contentStatus/>
</cp:coreProperties>
</file>