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BİLANÇO" sheetId="1" r:id="rId1"/>
  </sheets>
  <definedNames>
    <definedName name="_xlnm.Print_Area" localSheetId="0">'BİLANÇO'!$B$1:$N$64</definedName>
  </definedNames>
  <calcPr fullCalcOnLoad="1"/>
</workbook>
</file>

<file path=xl/sharedStrings.xml><?xml version="1.0" encoding="utf-8"?>
<sst xmlns="http://schemas.openxmlformats.org/spreadsheetml/2006/main" count="139" uniqueCount="119">
  <si>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</si>
  <si>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EK-A</t>
  </si>
  <si>
    <t>PASİF(TL)</t>
  </si>
  <si>
    <t xml:space="preserve">BANKALAR </t>
  </si>
  <si>
    <t xml:space="preserve">TİCARİ BORÇLAR </t>
  </si>
  <si>
    <t xml:space="preserve">ALINAN DEPOZİTO VE TEMİNATLAR </t>
  </si>
  <si>
    <t xml:space="preserve">REPO - FON - POS </t>
  </si>
  <si>
    <t xml:space="preserve">FONLAR </t>
  </si>
  <si>
    <t xml:space="preserve">ALACAKLAR </t>
  </si>
  <si>
    <t>ÖDENECEK VERGİ VE DİĞER YÜKÜMLÜLÜKLER</t>
  </si>
  <si>
    <t xml:space="preserve">GELİR TAHAKKUKULARI </t>
  </si>
  <si>
    <t xml:space="preserve">GİDERLER </t>
  </si>
  <si>
    <t>TAHSİLATLAR</t>
  </si>
  <si>
    <t xml:space="preserve">75.PARSEL ESTON ÇAMLIEVLER SİTESİ </t>
  </si>
  <si>
    <t>DİĞER ÇEŞİTLİ BORÇLAR</t>
  </si>
  <si>
    <t>%</t>
  </si>
  <si>
    <r>
      <t>KASA</t>
    </r>
    <r>
      <rPr>
        <sz val="10"/>
        <rFont val="Arial"/>
        <family val="2"/>
      </rPr>
      <t xml:space="preserve"> …………………………………………………</t>
    </r>
  </si>
  <si>
    <t>Akbank Pos………………………………………….</t>
  </si>
  <si>
    <t>Akbank Kıdem Tazminatı Fon Hesabı ……………</t>
  </si>
  <si>
    <t>Akbank Fon Hesabı ………………………………..</t>
  </si>
  <si>
    <t>Dairelerden Alacaklar ………………………………</t>
  </si>
  <si>
    <t>Asansör+Yağmur Suyu+Kald.Taşları Avans……..</t>
  </si>
  <si>
    <t>İşyerleri Kira ve Aidat Katılım ………………………</t>
  </si>
  <si>
    <t>Personel Giderleri …………………………………..</t>
  </si>
  <si>
    <t>Temizlik Giderleri ……………………………………</t>
  </si>
  <si>
    <t>Elektrik Giderleri ……………………………………</t>
  </si>
  <si>
    <t>Doğalgaz Giderleri …………………………………</t>
  </si>
  <si>
    <t>Su Giderleri (Teknik,Yönetim,Personel,vs)………</t>
  </si>
  <si>
    <t>Bakım Onarım Giderleri ……………………………</t>
  </si>
  <si>
    <t>4.Otopark WC Yenileme Gideri……………………</t>
  </si>
  <si>
    <t>Asansör Danışmanlık ve Bilirkişi Gideri…………..</t>
  </si>
  <si>
    <t>Kazan Dairesi Sirkülasyon Popası Giderleri……..</t>
  </si>
  <si>
    <t>Kazan Dairesi İzolasyon Giderleri ………………..</t>
  </si>
  <si>
    <t>Su Arıtma ve Su Deposu Temizleme Giderleri ….</t>
  </si>
  <si>
    <t>Demirbaş Mallzeme Alımı …………………………</t>
  </si>
  <si>
    <t>Asansör Kabin İçi Let Aydınlatma Giderleri ……..</t>
  </si>
  <si>
    <t>Yönetim Ofis Tadilat Giderleri………...……………</t>
  </si>
  <si>
    <t>Bahçe Piknik Masası+Bank+Şemsiye  Giderleri..</t>
  </si>
  <si>
    <t>Bahçe Sulama Pompaları ve Basınç Tankı  Gid…</t>
  </si>
  <si>
    <t>Bahçe Giderleri ……………………………………..</t>
  </si>
  <si>
    <t>Telefon+FaxGiderleri ……………………………….</t>
  </si>
  <si>
    <t>İlaçlama Giderleri ……………………………………</t>
  </si>
  <si>
    <t>Büro Kırtasiye,Bilgisayar Tamir Bakım …………..</t>
  </si>
  <si>
    <t>Deprem Evi  Malzm. ve Personel Gid…………….</t>
  </si>
  <si>
    <t>Deprem Evi Digitürk ve D-Smart Gideri …………..</t>
  </si>
  <si>
    <t>Avukatlık ve Dava İcra Giderleri ……………………</t>
  </si>
  <si>
    <t>Banka Masraf Giderleri …………………………….</t>
  </si>
  <si>
    <t>Yönetim-Posta Nakl.,Temsil Ağırl.-Yol  Gid………</t>
  </si>
  <si>
    <t>Ayedaş Elektrik …………………………………….</t>
  </si>
  <si>
    <t>Omak Asansör Ltd.Şti.……………………………..</t>
  </si>
  <si>
    <t>Ataşehir Beld.4.Otopark Kira Bedeli ….………….</t>
  </si>
  <si>
    <t>Diğer Muhtelif Satıcılar……………………………..</t>
  </si>
  <si>
    <t>Büfe Depoziti ……………………………………….</t>
  </si>
  <si>
    <t>Ogs ve 3.Kapı Depozitoları ………………………..</t>
  </si>
  <si>
    <t>Kıdem Tazminatı Fonu …………………………….</t>
  </si>
  <si>
    <t>Aidat Tahakkukları …………………………………</t>
  </si>
  <si>
    <t>Kesin Hesap Tahakkukları ………………………..</t>
  </si>
  <si>
    <t>Otop.Kat.Payı ………………………………………</t>
  </si>
  <si>
    <t>Tenis Katılım Payı …………………………………</t>
  </si>
  <si>
    <t>Gecikme Tazminatı Tahakkukları …………………</t>
  </si>
  <si>
    <t>Kira Tahakkukları ……………………………………</t>
  </si>
  <si>
    <t>İşyerleri Kat.Payı Tahakkukları ……………………</t>
  </si>
  <si>
    <t>Aidat Tahsilatları ……………………………………</t>
  </si>
  <si>
    <t>Kesin Hesap Tahsilatları ……………………………</t>
  </si>
  <si>
    <t>Otopark Katılım Payı ……………………………….</t>
  </si>
  <si>
    <t>Asansör Kullandırma Tahsilatları …………………</t>
  </si>
  <si>
    <t>Kira Katılım Payları …………………………………</t>
  </si>
  <si>
    <t>İşyerleri Katılım Payları ……………………………</t>
  </si>
  <si>
    <t>Reklam Katılım Payları ……………………………</t>
  </si>
  <si>
    <t>Tenis Sahası Katılım Payları ………………………</t>
  </si>
  <si>
    <t>Deprem Evi Katılım Payı …………………………..</t>
  </si>
  <si>
    <t>Deprem Evi Maç Katılım Payı………………………</t>
  </si>
  <si>
    <t>Gecikme Tazminatı Tahsilatları ……………………</t>
  </si>
  <si>
    <t>Banka Fon Gelirleri …………………………………</t>
  </si>
  <si>
    <t>Kredi Kartı Komisyon Tahsilatları …………………</t>
  </si>
  <si>
    <t>76 Parsel Katılım Payı………………………………</t>
  </si>
  <si>
    <t>76 Parsel 4.Otopark Kira Karşlığı Katılım  Payı …</t>
  </si>
  <si>
    <t>Sigorta Hasar ve Diğer Çeşitli Katılım Payları ……</t>
  </si>
  <si>
    <t>Halı Saha Maç Katılım Payları ……………………</t>
  </si>
  <si>
    <t>TAHSİLATLAR (GELİRLER)………………………</t>
  </si>
  <si>
    <t>GİDERLER …………………………………………</t>
  </si>
  <si>
    <t>GELİR GİDER FARKI (-)……………………………</t>
  </si>
  <si>
    <t>S.G.K. + Gel.Vergi.+Damga Verg.+Send.Aidatı…</t>
  </si>
  <si>
    <t>Denizbank Bankamatik Kira Bedeli………………..</t>
  </si>
  <si>
    <t>Çatı İzolasyon ve Isı Pay Ölçer Alacaklar………..</t>
  </si>
  <si>
    <t>A.Bloklar Çatı İzolasyon Avansları……………... ..</t>
  </si>
  <si>
    <t>Isı Pay Ölçer Avansları …………..……………... ..</t>
  </si>
  <si>
    <t>Parke Taşları Dekoras.ve Tadilat Uygulama Gid..</t>
  </si>
  <si>
    <t>A Bloklar Yağmur Pimaş İnişleri  Giderleri………</t>
  </si>
  <si>
    <t>(A-1) (A-2) (A-4) Blok Çatı İzolasyon Giderleri..….</t>
  </si>
  <si>
    <t>İşmont İş Elbiseleri………………………………..</t>
  </si>
  <si>
    <t>Omak Elektrik Ltd.Şti.(Revizyon) ………………….</t>
  </si>
  <si>
    <t>Erze İnş.Ltd.Şti……………………………………..</t>
  </si>
  <si>
    <t>İgdaş A.Ş…………. ……………………...…..…</t>
  </si>
  <si>
    <t>Blok Giderleri (Elektrik,Asansör aylık bakım, Onarım)…</t>
  </si>
  <si>
    <t>A.Bloklar Zeminle Birleşim Yerlerinin Tamir İşl. Gid.</t>
  </si>
  <si>
    <t>Blok İçleri Aydınlatma Giderleri ……………………</t>
  </si>
  <si>
    <t>Bodrum Katlara Pvc Pencere ve Isı Cam Takılması Gid…</t>
  </si>
  <si>
    <t>Bodrum Katlara Radyatör-Purjor Küresel Vana Takılm..</t>
  </si>
  <si>
    <t>Pis su (Şaft) Pimaş Giderl.Tamir bakım Giderleri…</t>
  </si>
  <si>
    <t>76 Parsel Kat.Payı Tahakkukuları…………………</t>
  </si>
  <si>
    <t>Bahçe Aydınlatma Giderleri …………………………</t>
  </si>
  <si>
    <t>Deprem Evi Kat.Payı Tahakkukları ………………</t>
  </si>
  <si>
    <t>Çatı İzolasyon Tahakkukları ………………………</t>
  </si>
  <si>
    <t>Isı Pay Ölçer Tahakkukları ………………………..</t>
  </si>
  <si>
    <t>4.(Açık) Otopark Bakım Onarım Bedeli …………..</t>
  </si>
  <si>
    <t>Kapalı Otopark İzolasyon Giderleri ……………….</t>
  </si>
  <si>
    <t>Spor Sahası Yapımı için Akbank Bağışı</t>
  </si>
  <si>
    <t>AKTİF(TL)                                                                                          KARŞILAŞTIRMALI  HESAP ÖZETİ ( 18.05.2011.- 30.11.2012 )</t>
  </si>
  <si>
    <t>K.Köy 1.İcra Dairesi Av.M.Yıldırım Dava Teminatı ..</t>
  </si>
  <si>
    <t>Takipteki Alacaklar …………………………………</t>
  </si>
  <si>
    <t>Personel Avansları …………………………………</t>
  </si>
  <si>
    <t>B ve C Bloklar Rampa ve Kanalizasyon Avansları ..</t>
  </si>
  <si>
    <t>Deprem Evi ve Maç Katılım Tahakkukları ………..</t>
  </si>
  <si>
    <t>B-C Bloklar Granit Yakmalı Rampa ve Kanalizasyo.Gid.</t>
  </si>
  <si>
    <t>4.(Açık) Otopark Aylık Kira Bedeli ………………</t>
  </si>
  <si>
    <t>Kamera Giderleri ………………………………….</t>
  </si>
  <si>
    <t>Sarıçam Blok Bodrum Kat Hobi Odası Giderleri ……</t>
  </si>
  <si>
    <t>Çocuk Bahçesi Büyütme ve Bakım Çalışmaları Giderleri..</t>
  </si>
</sst>
</file>

<file path=xl/styles.xml><?xml version="1.0" encoding="utf-8"?>
<styleSheet xmlns="http://schemas.openxmlformats.org/spreadsheetml/2006/main">
  <numFmts count="3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%0.00"/>
    <numFmt numFmtId="187" formatCode="%0.0"/>
    <numFmt numFmtId="188" formatCode="%0."/>
    <numFmt numFmtId="189" formatCode="%0"/>
    <numFmt numFmtId="190" formatCode="0.00;[Red]0.00"/>
    <numFmt numFmtId="191" formatCode="0.00_ ;[Red]\-0.00\ "/>
    <numFmt numFmtId="192" formatCode="#,##0.00_ ;[Red]\-#,##0.00\ "/>
  </numFmts>
  <fonts count="4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hair"/>
      <bottom style="hair"/>
    </border>
    <border>
      <left>
        <color indexed="63"/>
      </left>
      <right style="thick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33" borderId="0" xfId="0" applyNumberFormat="1" applyFont="1" applyFill="1" applyBorder="1" applyAlignment="1" applyProtection="1">
      <alignment/>
      <protection locked="0"/>
    </xf>
    <xf numFmtId="4" fontId="4" fillId="0" borderId="0" xfId="0" applyNumberFormat="1" applyFont="1" applyAlignment="1">
      <alignment/>
    </xf>
    <xf numFmtId="0" fontId="2" fillId="34" borderId="10" xfId="0" applyFont="1" applyFill="1" applyBorder="1" applyAlignment="1">
      <alignment horizontal="left"/>
    </xf>
    <xf numFmtId="0" fontId="7" fillId="34" borderId="11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left"/>
    </xf>
    <xf numFmtId="0" fontId="0" fillId="0" borderId="12" xfId="0" applyFont="1" applyBorder="1" applyAlignment="1">
      <alignment/>
    </xf>
    <xf numFmtId="0" fontId="7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3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7" fillId="0" borderId="14" xfId="0" applyNumberFormat="1" applyFont="1" applyBorder="1" applyAlignment="1">
      <alignment/>
    </xf>
    <xf numFmtId="4" fontId="7" fillId="0" borderId="14" xfId="0" applyNumberFormat="1" applyFont="1" applyBorder="1" applyAlignment="1">
      <alignment horizontal="right"/>
    </xf>
    <xf numFmtId="4" fontId="0" fillId="33" borderId="15" xfId="0" applyNumberFormat="1" applyFont="1" applyFill="1" applyBorder="1" applyAlignment="1">
      <alignment/>
    </xf>
    <xf numFmtId="4" fontId="7" fillId="33" borderId="15" xfId="0" applyNumberFormat="1" applyFont="1" applyFill="1" applyBorder="1" applyAlignment="1">
      <alignment horizontal="right"/>
    </xf>
    <xf numFmtId="4" fontId="9" fillId="33" borderId="15" xfId="0" applyNumberFormat="1" applyFont="1" applyFill="1" applyBorder="1" applyAlignment="1" applyProtection="1">
      <alignment/>
      <protection locked="0"/>
    </xf>
    <xf numFmtId="4" fontId="8" fillId="33" borderId="15" xfId="0" applyNumberFormat="1" applyFont="1" applyFill="1" applyBorder="1" applyAlignment="1">
      <alignment horizontal="right"/>
    </xf>
    <xf numFmtId="4" fontId="0" fillId="33" borderId="15" xfId="0" applyNumberFormat="1" applyFont="1" applyFill="1" applyBorder="1" applyAlignment="1" applyProtection="1">
      <alignment/>
      <protection locked="0"/>
    </xf>
    <xf numFmtId="4" fontId="0" fillId="33" borderId="0" xfId="0" applyNumberFormat="1" applyFont="1" applyFill="1" applyBorder="1" applyAlignment="1" applyProtection="1">
      <alignment/>
      <protection locked="0"/>
    </xf>
    <xf numFmtId="4" fontId="9" fillId="33" borderId="15" xfId="0" applyNumberFormat="1" applyFont="1" applyFill="1" applyBorder="1" applyAlignment="1">
      <alignment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4" fontId="7" fillId="33" borderId="18" xfId="0" applyNumberFormat="1" applyFont="1" applyFill="1" applyBorder="1" applyAlignment="1">
      <alignment horizontal="right"/>
    </xf>
    <xf numFmtId="4" fontId="0" fillId="33" borderId="19" xfId="0" applyNumberFormat="1" applyFont="1" applyFill="1" applyBorder="1" applyAlignment="1">
      <alignment/>
    </xf>
    <xf numFmtId="0" fontId="10" fillId="34" borderId="11" xfId="0" applyFont="1" applyFill="1" applyBorder="1" applyAlignment="1">
      <alignment horizontal="left"/>
    </xf>
    <xf numFmtId="189" fontId="11" fillId="33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>
      <alignment/>
    </xf>
    <xf numFmtId="189" fontId="11" fillId="33" borderId="19" xfId="0" applyNumberFormat="1" applyFont="1" applyFill="1" applyBorder="1" applyAlignment="1" applyProtection="1">
      <alignment horizontal="center" vertical="center"/>
      <protection locked="0"/>
    </xf>
    <xf numFmtId="0" fontId="10" fillId="34" borderId="0" xfId="0" applyFont="1" applyFill="1" applyBorder="1" applyAlignment="1">
      <alignment horizontal="left"/>
    </xf>
    <xf numFmtId="0" fontId="4" fillId="0" borderId="21" xfId="0" applyFont="1" applyBorder="1" applyAlignment="1">
      <alignment/>
    </xf>
    <xf numFmtId="0" fontId="7" fillId="0" borderId="16" xfId="0" applyFont="1" applyBorder="1" applyAlignment="1">
      <alignment horizontal="center"/>
    </xf>
    <xf numFmtId="187" fontId="11" fillId="33" borderId="15" xfId="0" applyNumberFormat="1" applyFont="1" applyFill="1" applyBorder="1" applyAlignment="1" applyProtection="1">
      <alignment horizontal="center" vertical="center"/>
      <protection locked="0"/>
    </xf>
    <xf numFmtId="187" fontId="11" fillId="33" borderId="14" xfId="0" applyNumberFormat="1" applyFont="1" applyFill="1" applyBorder="1" applyAlignment="1" applyProtection="1">
      <alignment horizontal="center" vertical="center"/>
      <protection locked="0"/>
    </xf>
    <xf numFmtId="4" fontId="9" fillId="35" borderId="22" xfId="0" applyNumberFormat="1" applyFont="1" applyFill="1" applyBorder="1" applyAlignment="1" applyProtection="1">
      <alignment/>
      <protection locked="0"/>
    </xf>
    <xf numFmtId="4" fontId="7" fillId="35" borderId="22" xfId="0" applyNumberFormat="1" applyFont="1" applyFill="1" applyBorder="1" applyAlignment="1">
      <alignment/>
    </xf>
    <xf numFmtId="4" fontId="8" fillId="35" borderId="23" xfId="0" applyNumberFormat="1" applyFont="1" applyFill="1" applyBorder="1" applyAlignment="1" applyProtection="1">
      <alignment/>
      <protection locked="0"/>
    </xf>
    <xf numFmtId="4" fontId="8" fillId="35" borderId="22" xfId="0" applyNumberFormat="1" applyFont="1" applyFill="1" applyBorder="1" applyAlignment="1" applyProtection="1">
      <alignment/>
      <protection locked="0"/>
    </xf>
    <xf numFmtId="4" fontId="8" fillId="35" borderId="15" xfId="0" applyNumberFormat="1" applyFont="1" applyFill="1" applyBorder="1" applyAlignment="1">
      <alignment horizontal="right"/>
    </xf>
    <xf numFmtId="4" fontId="9" fillId="35" borderId="15" xfId="0" applyNumberFormat="1" applyFont="1" applyFill="1" applyBorder="1" applyAlignment="1" applyProtection="1">
      <alignment/>
      <protection locked="0"/>
    </xf>
    <xf numFmtId="4" fontId="8" fillId="35" borderId="22" xfId="0" applyNumberFormat="1" applyFont="1" applyFill="1" applyBorder="1" applyAlignment="1">
      <alignment/>
    </xf>
    <xf numFmtId="187" fontId="11" fillId="33" borderId="24" xfId="0" applyNumberFormat="1" applyFont="1" applyFill="1" applyBorder="1" applyAlignment="1" applyProtection="1">
      <alignment horizontal="center" vertical="center"/>
      <protection locked="0"/>
    </xf>
    <xf numFmtId="4" fontId="7" fillId="35" borderId="18" xfId="0" applyNumberFormat="1" applyFont="1" applyFill="1" applyBorder="1" applyAlignment="1">
      <alignment horizontal="right"/>
    </xf>
    <xf numFmtId="4" fontId="9" fillId="35" borderId="15" xfId="0" applyNumberFormat="1" applyFont="1" applyFill="1" applyBorder="1" applyAlignment="1">
      <alignment/>
    </xf>
    <xf numFmtId="187" fontId="12" fillId="33" borderId="15" xfId="0" applyNumberFormat="1" applyFont="1" applyFill="1" applyBorder="1" applyAlignment="1" applyProtection="1">
      <alignment horizontal="center" vertical="center"/>
      <protection locked="0"/>
    </xf>
    <xf numFmtId="4" fontId="9" fillId="35" borderId="25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Alignment="1">
      <alignment/>
    </xf>
    <xf numFmtId="4" fontId="7" fillId="35" borderId="15" xfId="0" applyNumberFormat="1" applyFont="1" applyFill="1" applyBorder="1" applyAlignment="1">
      <alignment horizontal="right"/>
    </xf>
    <xf numFmtId="4" fontId="0" fillId="35" borderId="15" xfId="0" applyNumberFormat="1" applyFont="1" applyFill="1" applyBorder="1" applyAlignment="1" applyProtection="1">
      <alignment/>
      <protection locked="0"/>
    </xf>
    <xf numFmtId="4" fontId="0" fillId="35" borderId="15" xfId="0" applyNumberFormat="1" applyFont="1" applyFill="1" applyBorder="1" applyAlignment="1">
      <alignment/>
    </xf>
    <xf numFmtId="187" fontId="11" fillId="33" borderId="19" xfId="0" applyNumberFormat="1" applyFont="1" applyFill="1" applyBorder="1" applyAlignment="1" applyProtection="1">
      <alignment horizontal="center" vertical="center"/>
      <protection locked="0"/>
    </xf>
    <xf numFmtId="4" fontId="7" fillId="0" borderId="26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" fontId="8" fillId="35" borderId="18" xfId="0" applyNumberFormat="1" applyFont="1" applyFill="1" applyBorder="1" applyAlignment="1" applyProtection="1">
      <alignment/>
      <protection locked="0"/>
    </xf>
    <xf numFmtId="4" fontId="8" fillId="35" borderId="15" xfId="0" applyNumberFormat="1" applyFont="1" applyFill="1" applyBorder="1" applyAlignment="1" applyProtection="1">
      <alignment/>
      <protection locked="0"/>
    </xf>
    <xf numFmtId="4" fontId="8" fillId="35" borderId="15" xfId="0" applyNumberFormat="1" applyFont="1" applyFill="1" applyBorder="1" applyAlignment="1">
      <alignment/>
    </xf>
    <xf numFmtId="4" fontId="7" fillId="35" borderId="15" xfId="0" applyNumberFormat="1" applyFont="1" applyFill="1" applyBorder="1" applyAlignment="1">
      <alignment/>
    </xf>
    <xf numFmtId="4" fontId="0" fillId="33" borderId="15" xfId="0" applyNumberFormat="1" applyFont="1" applyFill="1" applyBorder="1" applyAlignment="1" applyProtection="1">
      <alignment horizontal="right"/>
      <protection locked="0"/>
    </xf>
    <xf numFmtId="4" fontId="0" fillId="33" borderId="19" xfId="0" applyNumberFormat="1" applyFont="1" applyFill="1" applyBorder="1" applyAlignment="1" applyProtection="1">
      <alignment/>
      <protection locked="0"/>
    </xf>
    <xf numFmtId="4" fontId="0" fillId="33" borderId="28" xfId="0" applyNumberFormat="1" applyFont="1" applyFill="1" applyBorder="1" applyAlignment="1">
      <alignment/>
    </xf>
    <xf numFmtId="189" fontId="11" fillId="33" borderId="28" xfId="0" applyNumberFormat="1" applyFont="1" applyFill="1" applyBorder="1" applyAlignment="1" applyProtection="1">
      <alignment horizontal="center" vertical="center"/>
      <protection locked="0"/>
    </xf>
    <xf numFmtId="4" fontId="0" fillId="35" borderId="28" xfId="0" applyNumberFormat="1" applyFont="1" applyFill="1" applyBorder="1" applyAlignment="1">
      <alignment/>
    </xf>
    <xf numFmtId="4" fontId="9" fillId="35" borderId="28" xfId="0" applyNumberFormat="1" applyFont="1" applyFill="1" applyBorder="1" applyAlignment="1" applyProtection="1">
      <alignment/>
      <protection locked="0"/>
    </xf>
    <xf numFmtId="0" fontId="7" fillId="0" borderId="29" xfId="0" applyFont="1" applyBorder="1" applyAlignment="1">
      <alignment/>
    </xf>
    <xf numFmtId="4" fontId="0" fillId="33" borderId="30" xfId="0" applyNumberFormat="1" applyFont="1" applyFill="1" applyBorder="1" applyAlignment="1">
      <alignment/>
    </xf>
    <xf numFmtId="189" fontId="11" fillId="33" borderId="30" xfId="0" applyNumberFormat="1" applyFont="1" applyFill="1" applyBorder="1" applyAlignment="1" applyProtection="1">
      <alignment horizontal="center" vertical="center"/>
      <protection locked="0"/>
    </xf>
    <xf numFmtId="4" fontId="0" fillId="35" borderId="30" xfId="0" applyNumberFormat="1" applyFont="1" applyFill="1" applyBorder="1" applyAlignment="1">
      <alignment/>
    </xf>
    <xf numFmtId="4" fontId="9" fillId="35" borderId="30" xfId="0" applyNumberFormat="1" applyFont="1" applyFill="1" applyBorder="1" applyAlignment="1" applyProtection="1">
      <alignment/>
      <protection locked="0"/>
    </xf>
    <xf numFmtId="4" fontId="0" fillId="33" borderId="31" xfId="0" applyNumberFormat="1" applyFont="1" applyFill="1" applyBorder="1" applyAlignment="1">
      <alignment/>
    </xf>
    <xf numFmtId="189" fontId="11" fillId="33" borderId="31" xfId="0" applyNumberFormat="1" applyFont="1" applyFill="1" applyBorder="1" applyAlignment="1" applyProtection="1">
      <alignment horizontal="center" vertical="center"/>
      <protection locked="0"/>
    </xf>
    <xf numFmtId="4" fontId="0" fillId="35" borderId="31" xfId="0" applyNumberFormat="1" applyFont="1" applyFill="1" applyBorder="1" applyAlignment="1">
      <alignment/>
    </xf>
    <xf numFmtId="4" fontId="9" fillId="35" borderId="31" xfId="0" applyNumberFormat="1" applyFont="1" applyFill="1" applyBorder="1" applyAlignment="1" applyProtection="1">
      <alignment/>
      <protection locked="0"/>
    </xf>
    <xf numFmtId="0" fontId="4" fillId="36" borderId="32" xfId="0" applyFont="1" applyFill="1" applyBorder="1" applyAlignment="1">
      <alignment/>
    </xf>
    <xf numFmtId="4" fontId="7" fillId="36" borderId="32" xfId="0" applyNumberFormat="1" applyFont="1" applyFill="1" applyBorder="1" applyAlignment="1">
      <alignment/>
    </xf>
    <xf numFmtId="4" fontId="0" fillId="36" borderId="32" xfId="0" applyNumberFormat="1" applyFont="1" applyFill="1" applyBorder="1" applyAlignment="1">
      <alignment/>
    </xf>
    <xf numFmtId="0" fontId="0" fillId="36" borderId="32" xfId="0" applyFont="1" applyFill="1" applyBorder="1" applyAlignment="1">
      <alignment/>
    </xf>
    <xf numFmtId="0" fontId="7" fillId="36" borderId="32" xfId="0" applyFont="1" applyFill="1" applyBorder="1" applyAlignment="1">
      <alignment/>
    </xf>
    <xf numFmtId="0" fontId="0" fillId="36" borderId="33" xfId="0" applyFont="1" applyFill="1" applyBorder="1" applyAlignment="1">
      <alignment/>
    </xf>
    <xf numFmtId="0" fontId="0" fillId="37" borderId="33" xfId="0" applyFont="1" applyFill="1" applyBorder="1" applyAlignment="1">
      <alignment/>
    </xf>
    <xf numFmtId="0" fontId="4" fillId="36" borderId="33" xfId="0" applyFont="1" applyFill="1" applyBorder="1" applyAlignment="1">
      <alignment/>
    </xf>
    <xf numFmtId="0" fontId="4" fillId="36" borderId="0" xfId="0" applyFont="1" applyFill="1" applyAlignment="1">
      <alignment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 horizontal="center"/>
    </xf>
    <xf numFmtId="187" fontId="11" fillId="33" borderId="36" xfId="0" applyNumberFormat="1" applyFont="1" applyFill="1" applyBorder="1" applyAlignment="1" applyProtection="1">
      <alignment horizontal="center" vertical="center"/>
      <protection locked="0"/>
    </xf>
    <xf numFmtId="187" fontId="11" fillId="33" borderId="37" xfId="0" applyNumberFormat="1" applyFont="1" applyFill="1" applyBorder="1" applyAlignment="1" applyProtection="1">
      <alignment horizontal="center" vertical="center"/>
      <protection locked="0"/>
    </xf>
    <xf numFmtId="189" fontId="11" fillId="33" borderId="37" xfId="0" applyNumberFormat="1" applyFont="1" applyFill="1" applyBorder="1" applyAlignment="1" applyProtection="1">
      <alignment horizontal="center" vertical="center"/>
      <protection locked="0"/>
    </xf>
    <xf numFmtId="187" fontId="12" fillId="33" borderId="37" xfId="0" applyNumberFormat="1" applyFont="1" applyFill="1" applyBorder="1" applyAlignment="1" applyProtection="1">
      <alignment horizontal="center" vertical="center"/>
      <protection locked="0"/>
    </xf>
    <xf numFmtId="187" fontId="11" fillId="33" borderId="38" xfId="0" applyNumberFormat="1" applyFont="1" applyFill="1" applyBorder="1" applyAlignment="1" applyProtection="1">
      <alignment horizontal="center" vertical="center"/>
      <protection locked="0"/>
    </xf>
    <xf numFmtId="187" fontId="11" fillId="33" borderId="39" xfId="0" applyNumberFormat="1" applyFont="1" applyFill="1" applyBorder="1" applyAlignment="1" applyProtection="1">
      <alignment horizontal="center" vertical="center"/>
      <protection locked="0"/>
    </xf>
    <xf numFmtId="4" fontId="0" fillId="35" borderId="15" xfId="0" applyNumberFormat="1" applyFont="1" applyFill="1" applyBorder="1" applyAlignment="1" applyProtection="1">
      <alignment horizontal="right"/>
      <protection locked="0"/>
    </xf>
    <xf numFmtId="4" fontId="0" fillId="35" borderId="19" xfId="0" applyNumberFormat="1" applyFont="1" applyFill="1" applyBorder="1" applyAlignment="1" applyProtection="1">
      <alignment/>
      <protection locked="0"/>
    </xf>
    <xf numFmtId="4" fontId="7" fillId="0" borderId="40" xfId="0" applyNumberFormat="1" applyFont="1" applyBorder="1" applyAlignment="1">
      <alignment/>
    </xf>
    <xf numFmtId="4" fontId="10" fillId="0" borderId="27" xfId="0" applyNumberFormat="1" applyFont="1" applyBorder="1" applyAlignment="1">
      <alignment/>
    </xf>
    <xf numFmtId="4" fontId="7" fillId="0" borderId="27" xfId="0" applyNumberFormat="1" applyFont="1" applyBorder="1" applyAlignment="1">
      <alignment/>
    </xf>
    <xf numFmtId="4" fontId="7" fillId="0" borderId="39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textRotation="180"/>
    </xf>
    <xf numFmtId="0" fontId="2" fillId="0" borderId="11" xfId="0" applyFont="1" applyBorder="1" applyAlignment="1">
      <alignment horizontal="right"/>
    </xf>
    <xf numFmtId="4" fontId="2" fillId="34" borderId="41" xfId="0" applyNumberFormat="1" applyFont="1" applyFill="1" applyBorder="1" applyAlignment="1">
      <alignment horizontal="center"/>
    </xf>
    <xf numFmtId="0" fontId="2" fillId="34" borderId="42" xfId="0" applyFont="1" applyFill="1" applyBorder="1" applyAlignment="1">
      <alignment horizontal="center"/>
    </xf>
    <xf numFmtId="0" fontId="2" fillId="34" borderId="4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textRotation="90"/>
    </xf>
    <xf numFmtId="0" fontId="2" fillId="34" borderId="0" xfId="0" applyFont="1" applyFill="1" applyBorder="1" applyAlignment="1">
      <alignment horizontal="center"/>
    </xf>
    <xf numFmtId="0" fontId="2" fillId="34" borderId="33" xfId="0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6"/>
  <sheetViews>
    <sheetView showGridLines="0" tabSelected="1" zoomScalePageLayoutView="0" workbookViewId="0" topLeftCell="C31">
      <selection activeCell="O61" sqref="O61"/>
    </sheetView>
  </sheetViews>
  <sheetFormatPr defaultColWidth="9.140625" defaultRowHeight="12.75"/>
  <cols>
    <col min="1" max="1" width="8.140625" style="1" hidden="1" customWidth="1"/>
    <col min="2" max="2" width="50.7109375" style="1" customWidth="1"/>
    <col min="3" max="3" width="11.8515625" style="1" customWidth="1"/>
    <col min="4" max="4" width="7.7109375" style="63" customWidth="1"/>
    <col min="5" max="5" width="11.421875" style="1" customWidth="1"/>
    <col min="6" max="6" width="7.7109375" style="63" customWidth="1"/>
    <col min="7" max="7" width="11.7109375" style="1" customWidth="1"/>
    <col min="8" max="8" width="0.71875" style="1" customWidth="1"/>
    <col min="9" max="9" width="50.7109375" style="1" customWidth="1"/>
    <col min="10" max="10" width="11.7109375" style="1" customWidth="1"/>
    <col min="11" max="11" width="7.7109375" style="63" customWidth="1"/>
    <col min="12" max="12" width="11.7109375" style="1" customWidth="1"/>
    <col min="13" max="13" width="7.7109375" style="63" customWidth="1"/>
    <col min="14" max="14" width="11.57421875" style="1" customWidth="1"/>
    <col min="15" max="15" width="11.28125" style="1" bestFit="1" customWidth="1"/>
    <col min="16" max="16" width="10.140625" style="1" bestFit="1" customWidth="1"/>
    <col min="17" max="16384" width="9.140625" style="1" customWidth="1"/>
  </cols>
  <sheetData>
    <row r="1" spans="1:14" ht="15.75" customHeight="1" thickBot="1">
      <c r="A1" s="106"/>
      <c r="B1" s="107" t="s">
        <v>1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ht="16.5" thickTop="1">
      <c r="A2" s="106"/>
      <c r="B2" s="108" t="s">
        <v>13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10"/>
    </row>
    <row r="3" spans="1:22" ht="18.75" customHeight="1" thickBot="1">
      <c r="A3" s="106"/>
      <c r="B3" s="4" t="s">
        <v>108</v>
      </c>
      <c r="C3" s="5"/>
      <c r="D3" s="31"/>
      <c r="E3" s="5"/>
      <c r="F3" s="31"/>
      <c r="G3" s="5"/>
      <c r="H3" s="6"/>
      <c r="I3" s="6"/>
      <c r="J3" s="6"/>
      <c r="K3" s="35"/>
      <c r="L3" s="6"/>
      <c r="M3" s="113" t="s">
        <v>2</v>
      </c>
      <c r="N3" s="114"/>
      <c r="P3" s="111"/>
      <c r="Q3" s="111"/>
      <c r="R3" s="111"/>
      <c r="S3" s="111"/>
      <c r="T3" s="111"/>
      <c r="U3" s="111"/>
      <c r="V3" s="111"/>
    </row>
    <row r="4" spans="1:14" ht="18" customHeight="1" thickBot="1" thickTop="1">
      <c r="A4" s="106"/>
      <c r="B4" s="7"/>
      <c r="C4" s="27">
        <v>2010</v>
      </c>
      <c r="D4" s="37" t="s">
        <v>15</v>
      </c>
      <c r="E4" s="27">
        <v>2011</v>
      </c>
      <c r="F4" s="93" t="s">
        <v>15</v>
      </c>
      <c r="G4" s="28">
        <v>2012</v>
      </c>
      <c r="H4" s="83"/>
      <c r="I4" s="36"/>
      <c r="J4" s="27">
        <v>2010</v>
      </c>
      <c r="K4" s="37" t="s">
        <v>15</v>
      </c>
      <c r="L4" s="27">
        <v>2011</v>
      </c>
      <c r="M4" s="37" t="s">
        <v>15</v>
      </c>
      <c r="N4" s="27">
        <v>2012</v>
      </c>
    </row>
    <row r="5" spans="1:14" ht="12.75" customHeight="1">
      <c r="A5" s="106"/>
      <c r="B5" s="8" t="s">
        <v>16</v>
      </c>
      <c r="C5" s="64">
        <v>2642.98</v>
      </c>
      <c r="D5" s="47"/>
      <c r="E5" s="64">
        <v>7287.13</v>
      </c>
      <c r="F5" s="94"/>
      <c r="G5" s="42">
        <v>4141.6</v>
      </c>
      <c r="H5" s="84"/>
      <c r="I5" s="8" t="s">
        <v>14</v>
      </c>
      <c r="J5" s="29">
        <f>SUM(J6:J9)</f>
        <v>156409.79</v>
      </c>
      <c r="K5" s="38"/>
      <c r="L5" s="48">
        <f>SUM(L6:L9)</f>
        <v>136898.22</v>
      </c>
      <c r="M5" s="38"/>
      <c r="N5" s="48">
        <f>SUM(N6:N9)</f>
        <v>5040</v>
      </c>
    </row>
    <row r="6" spans="1:14" ht="12.75" customHeight="1">
      <c r="A6" s="106"/>
      <c r="B6" s="8" t="s">
        <v>3</v>
      </c>
      <c r="C6" s="65">
        <v>4808.95</v>
      </c>
      <c r="D6" s="38"/>
      <c r="E6" s="65">
        <v>18389.82</v>
      </c>
      <c r="F6" s="95"/>
      <c r="G6" s="43">
        <v>8753.76</v>
      </c>
      <c r="H6" s="84"/>
      <c r="I6" s="9" t="s">
        <v>112</v>
      </c>
      <c r="J6" s="26">
        <v>0</v>
      </c>
      <c r="K6" s="32"/>
      <c r="L6" s="49">
        <v>0</v>
      </c>
      <c r="M6" s="32"/>
      <c r="N6" s="49">
        <v>5040</v>
      </c>
    </row>
    <row r="7" spans="1:14" ht="12.75" customHeight="1">
      <c r="A7" s="106"/>
      <c r="B7" s="8" t="s">
        <v>6</v>
      </c>
      <c r="C7" s="66">
        <f>SUM(C8:C10)</f>
        <v>307287.02</v>
      </c>
      <c r="D7" s="38"/>
      <c r="E7" s="66">
        <f>SUM(E8:E10)</f>
        <v>255665.58000000002</v>
      </c>
      <c r="F7" s="95"/>
      <c r="G7" s="46">
        <f>SUM(G8:G10)</f>
        <v>373319.11</v>
      </c>
      <c r="H7" s="84"/>
      <c r="I7" s="9" t="s">
        <v>21</v>
      </c>
      <c r="J7" s="26">
        <v>156409.79</v>
      </c>
      <c r="K7" s="32"/>
      <c r="L7" s="49">
        <v>0</v>
      </c>
      <c r="M7" s="32"/>
      <c r="N7" s="49">
        <v>0</v>
      </c>
    </row>
    <row r="8" spans="1:14" ht="12.75" customHeight="1">
      <c r="A8" s="106"/>
      <c r="B8" s="9" t="s">
        <v>17</v>
      </c>
      <c r="C8" s="45">
        <v>69818.27</v>
      </c>
      <c r="D8" s="38"/>
      <c r="E8" s="45">
        <v>100165.58</v>
      </c>
      <c r="F8" s="95"/>
      <c r="G8" s="40">
        <v>75819.11</v>
      </c>
      <c r="H8" s="84" t="s">
        <v>0</v>
      </c>
      <c r="I8" s="9" t="s">
        <v>85</v>
      </c>
      <c r="J8" s="26">
        <v>0</v>
      </c>
      <c r="K8" s="32"/>
      <c r="L8" s="49">
        <v>48719</v>
      </c>
      <c r="M8" s="32"/>
      <c r="N8" s="49">
        <v>0</v>
      </c>
    </row>
    <row r="9" spans="1:14" ht="12.75" customHeight="1">
      <c r="A9" s="106"/>
      <c r="B9" s="9" t="s">
        <v>18</v>
      </c>
      <c r="C9" s="45">
        <v>177247.66</v>
      </c>
      <c r="D9" s="38"/>
      <c r="E9" s="45">
        <v>93587.07</v>
      </c>
      <c r="F9" s="95"/>
      <c r="G9" s="40">
        <v>206301.61</v>
      </c>
      <c r="H9" s="85"/>
      <c r="I9" s="9" t="s">
        <v>86</v>
      </c>
      <c r="J9" s="26">
        <v>0</v>
      </c>
      <c r="K9" s="32"/>
      <c r="L9" s="49">
        <v>88179.22</v>
      </c>
      <c r="M9" s="32"/>
      <c r="N9" s="49">
        <v>0</v>
      </c>
    </row>
    <row r="10" spans="1:14" ht="12.75" customHeight="1">
      <c r="A10" s="106"/>
      <c r="B10" s="9" t="s">
        <v>19</v>
      </c>
      <c r="C10" s="45">
        <v>60221.09</v>
      </c>
      <c r="D10" s="32"/>
      <c r="E10" s="45">
        <v>61912.93</v>
      </c>
      <c r="F10" s="96"/>
      <c r="G10" s="40">
        <v>91198.39</v>
      </c>
      <c r="H10" s="85"/>
      <c r="I10" s="8" t="s">
        <v>4</v>
      </c>
      <c r="J10" s="23">
        <f>SUM(J11:J17)</f>
        <v>75363.11</v>
      </c>
      <c r="K10" s="50">
        <f>(L10-J10)/J10</f>
        <v>-0.4156457980569009</v>
      </c>
      <c r="L10" s="44">
        <f>SUM(L11:L17)</f>
        <v>44038.74999999999</v>
      </c>
      <c r="M10" s="50">
        <f>(N10-L10)/L10</f>
        <v>0.48503420283273285</v>
      </c>
      <c r="N10" s="44">
        <f>SUM(N11:N17)</f>
        <v>65399.05</v>
      </c>
    </row>
    <row r="11" spans="1:14" ht="12.75" customHeight="1">
      <c r="A11" s="106"/>
      <c r="B11" s="8" t="s">
        <v>8</v>
      </c>
      <c r="C11" s="67">
        <f>SUM(C12:C22)</f>
        <v>185407.41999999998</v>
      </c>
      <c r="D11" s="50">
        <f>(E11-C11)/C11</f>
        <v>-0.40012034038335675</v>
      </c>
      <c r="E11" s="67">
        <f>SUM(E12:E22)</f>
        <v>111222.14</v>
      </c>
      <c r="F11" s="97">
        <f>(G11-E11)/E11</f>
        <v>-0.6623651549952194</v>
      </c>
      <c r="G11" s="41">
        <f>SUM(G12:G23)</f>
        <v>37552.47</v>
      </c>
      <c r="H11" s="85"/>
      <c r="I11" s="9" t="s">
        <v>48</v>
      </c>
      <c r="J11" s="22">
        <v>4298.7</v>
      </c>
      <c r="K11" s="38"/>
      <c r="L11" s="45">
        <v>4726</v>
      </c>
      <c r="M11" s="38"/>
      <c r="N11" s="45">
        <v>5475.6</v>
      </c>
    </row>
    <row r="12" spans="1:16" ht="12.75" customHeight="1">
      <c r="A12" s="106"/>
      <c r="B12" s="9" t="s">
        <v>20</v>
      </c>
      <c r="C12" s="54">
        <v>8186.17</v>
      </c>
      <c r="D12" s="38"/>
      <c r="E12" s="45">
        <v>23660.14</v>
      </c>
      <c r="F12" s="95"/>
      <c r="G12" s="40">
        <v>9789.43</v>
      </c>
      <c r="H12" s="85"/>
      <c r="I12" s="9" t="s">
        <v>49</v>
      </c>
      <c r="J12" s="22">
        <v>2654.98</v>
      </c>
      <c r="K12" s="38"/>
      <c r="L12" s="45">
        <v>3185.39</v>
      </c>
      <c r="M12" s="38"/>
      <c r="N12" s="45">
        <v>0</v>
      </c>
      <c r="P12" s="25"/>
    </row>
    <row r="13" spans="1:14" ht="12.75" customHeight="1">
      <c r="A13" s="106"/>
      <c r="B13" s="9" t="s">
        <v>110</v>
      </c>
      <c r="C13" s="45">
        <v>0</v>
      </c>
      <c r="D13" s="32"/>
      <c r="E13" s="45">
        <v>0</v>
      </c>
      <c r="F13" s="96"/>
      <c r="G13" s="40">
        <v>5177.7</v>
      </c>
      <c r="H13" s="85"/>
      <c r="I13" s="9" t="s">
        <v>90</v>
      </c>
      <c r="J13" s="22">
        <v>0</v>
      </c>
      <c r="K13" s="38"/>
      <c r="L13" s="45">
        <v>7221.28</v>
      </c>
      <c r="M13" s="38"/>
      <c r="N13" s="45">
        <v>6478.8</v>
      </c>
    </row>
    <row r="14" spans="1:14" ht="12.75" customHeight="1">
      <c r="A14" s="106"/>
      <c r="B14" s="9" t="s">
        <v>111</v>
      </c>
      <c r="C14" s="45">
        <v>0</v>
      </c>
      <c r="D14" s="32"/>
      <c r="E14" s="45">
        <v>0</v>
      </c>
      <c r="F14" s="96"/>
      <c r="G14" s="40">
        <v>725.33</v>
      </c>
      <c r="H14" s="85"/>
      <c r="I14" s="9" t="s">
        <v>50</v>
      </c>
      <c r="J14" s="22">
        <v>5200</v>
      </c>
      <c r="K14" s="38"/>
      <c r="L14" s="45">
        <v>12000</v>
      </c>
      <c r="M14" s="38"/>
      <c r="N14" s="45">
        <v>13200</v>
      </c>
    </row>
    <row r="15" spans="1:14" ht="12.75" customHeight="1">
      <c r="A15" s="106"/>
      <c r="B15" s="9" t="s">
        <v>84</v>
      </c>
      <c r="C15" s="45">
        <v>0</v>
      </c>
      <c r="D15" s="32"/>
      <c r="E15" s="45">
        <v>0</v>
      </c>
      <c r="F15" s="96"/>
      <c r="G15" s="40">
        <v>394.01</v>
      </c>
      <c r="H15" s="85"/>
      <c r="I15" s="9" t="s">
        <v>92</v>
      </c>
      <c r="J15" s="22">
        <v>0</v>
      </c>
      <c r="K15" s="38"/>
      <c r="L15" s="45">
        <v>12562.2</v>
      </c>
      <c r="M15" s="38"/>
      <c r="N15" s="45">
        <v>0</v>
      </c>
    </row>
    <row r="16" spans="1:16" ht="12.75" customHeight="1">
      <c r="A16" s="106"/>
      <c r="B16" s="9" t="s">
        <v>114</v>
      </c>
      <c r="C16" s="45">
        <v>0</v>
      </c>
      <c r="D16" s="32"/>
      <c r="E16" s="45">
        <v>0</v>
      </c>
      <c r="F16" s="96"/>
      <c r="G16" s="40">
        <v>13266</v>
      </c>
      <c r="H16" s="85"/>
      <c r="I16" s="9" t="s">
        <v>93</v>
      </c>
      <c r="J16" s="22">
        <v>46249.02</v>
      </c>
      <c r="K16" s="38"/>
      <c r="L16" s="45">
        <v>0</v>
      </c>
      <c r="M16" s="38"/>
      <c r="N16" s="45">
        <v>32285</v>
      </c>
      <c r="O16" s="51"/>
      <c r="P16" s="3"/>
    </row>
    <row r="17" spans="1:15" ht="12.75" customHeight="1">
      <c r="A17" s="106"/>
      <c r="B17" s="9" t="s">
        <v>87</v>
      </c>
      <c r="C17" s="54">
        <v>38700.46</v>
      </c>
      <c r="D17" s="32"/>
      <c r="E17" s="45">
        <v>0</v>
      </c>
      <c r="F17" s="96"/>
      <c r="G17" s="40">
        <v>0</v>
      </c>
      <c r="H17" s="84"/>
      <c r="I17" s="9" t="s">
        <v>51</v>
      </c>
      <c r="J17" s="22">
        <v>16960.41</v>
      </c>
      <c r="K17" s="38"/>
      <c r="L17" s="45">
        <v>4343.88</v>
      </c>
      <c r="M17" s="38"/>
      <c r="N17" s="45">
        <v>7959.65</v>
      </c>
      <c r="O17" s="51"/>
    </row>
    <row r="18" spans="1:14" ht="12.75" customHeight="1">
      <c r="A18" s="106"/>
      <c r="B18" s="9" t="s">
        <v>88</v>
      </c>
      <c r="C18" s="22">
        <v>24544</v>
      </c>
      <c r="D18" s="32"/>
      <c r="E18" s="45">
        <v>0</v>
      </c>
      <c r="F18" s="96"/>
      <c r="G18" s="40">
        <v>0</v>
      </c>
      <c r="H18" s="86"/>
      <c r="I18" s="8" t="s">
        <v>5</v>
      </c>
      <c r="J18" s="23">
        <f>SUM(J19:J20)</f>
        <v>9287.11</v>
      </c>
      <c r="K18" s="38"/>
      <c r="L18" s="44">
        <f>SUM(L19:L20)</f>
        <v>10967.11</v>
      </c>
      <c r="M18" s="38"/>
      <c r="N18" s="44">
        <f>SUM(N19:N20)</f>
        <v>12117.11</v>
      </c>
    </row>
    <row r="19" spans="1:14" ht="12.75" customHeight="1">
      <c r="A19" s="106"/>
      <c r="B19" s="9" t="s">
        <v>89</v>
      </c>
      <c r="C19" s="45">
        <v>0</v>
      </c>
      <c r="D19" s="32"/>
      <c r="E19" s="45">
        <v>87562</v>
      </c>
      <c r="F19" s="96"/>
      <c r="G19" s="40">
        <v>0</v>
      </c>
      <c r="H19" s="86"/>
      <c r="I19" s="9" t="s">
        <v>52</v>
      </c>
      <c r="J19" s="22">
        <v>821.5</v>
      </c>
      <c r="K19" s="38"/>
      <c r="L19" s="45">
        <v>821.5</v>
      </c>
      <c r="M19" s="38"/>
      <c r="N19" s="45">
        <v>821.5</v>
      </c>
    </row>
    <row r="20" spans="1:14" ht="12.75" customHeight="1">
      <c r="A20" s="106"/>
      <c r="B20" s="9" t="s">
        <v>21</v>
      </c>
      <c r="C20" s="45">
        <v>3661.79</v>
      </c>
      <c r="D20" s="32"/>
      <c r="E20" s="45">
        <v>0</v>
      </c>
      <c r="F20" s="96"/>
      <c r="G20" s="40">
        <v>0</v>
      </c>
      <c r="H20" s="84"/>
      <c r="I20" s="9" t="s">
        <v>53</v>
      </c>
      <c r="J20" s="22">
        <v>8465.61</v>
      </c>
      <c r="K20" s="38"/>
      <c r="L20" s="45">
        <v>10145.61</v>
      </c>
      <c r="M20" s="38"/>
      <c r="N20" s="45">
        <v>11295.61</v>
      </c>
    </row>
    <row r="21" spans="1:15" ht="12.75" customHeight="1">
      <c r="A21" s="106"/>
      <c r="B21" s="9" t="s">
        <v>91</v>
      </c>
      <c r="C21" s="45">
        <v>109565</v>
      </c>
      <c r="D21" s="32"/>
      <c r="E21" s="45">
        <v>0</v>
      </c>
      <c r="F21" s="96"/>
      <c r="G21" s="40">
        <v>0</v>
      </c>
      <c r="H21" s="84"/>
      <c r="I21" s="8" t="s">
        <v>7</v>
      </c>
      <c r="J21" s="23">
        <f>J22</f>
        <v>177247.66</v>
      </c>
      <c r="K21" s="50">
        <f>(L21-J21)/J21</f>
        <v>0.09235315151692274</v>
      </c>
      <c r="L21" s="44">
        <f>L22</f>
        <v>193617.04</v>
      </c>
      <c r="M21" s="50">
        <f>(N21-L21)/L21</f>
        <v>0.06551370685142163</v>
      </c>
      <c r="N21" s="44">
        <f>N22</f>
        <v>206301.61</v>
      </c>
      <c r="O21" s="2"/>
    </row>
    <row r="22" spans="1:14" ht="12.75" customHeight="1">
      <c r="A22" s="106"/>
      <c r="B22" s="9" t="s">
        <v>22</v>
      </c>
      <c r="C22" s="45">
        <v>750</v>
      </c>
      <c r="D22" s="32"/>
      <c r="E22" s="45">
        <v>0</v>
      </c>
      <c r="F22" s="96"/>
      <c r="G22" s="40">
        <v>0</v>
      </c>
      <c r="H22" s="84"/>
      <c r="I22" s="9" t="s">
        <v>54</v>
      </c>
      <c r="J22" s="22">
        <v>177247.66</v>
      </c>
      <c r="K22" s="38"/>
      <c r="L22" s="45">
        <v>193617.04</v>
      </c>
      <c r="M22" s="38"/>
      <c r="N22" s="45">
        <v>206301.61</v>
      </c>
    </row>
    <row r="23" spans="1:14" ht="12.75" customHeight="1">
      <c r="A23" s="106"/>
      <c r="B23" s="9" t="s">
        <v>109</v>
      </c>
      <c r="C23" s="45">
        <v>0</v>
      </c>
      <c r="D23" s="32"/>
      <c r="E23" s="45">
        <v>0</v>
      </c>
      <c r="F23" s="96"/>
      <c r="G23" s="40">
        <v>8200</v>
      </c>
      <c r="H23" s="84"/>
      <c r="I23" s="8" t="s">
        <v>9</v>
      </c>
      <c r="J23" s="23">
        <f>J24</f>
        <v>22708.39</v>
      </c>
      <c r="K23" s="50">
        <f>(L23-J23)/J23</f>
        <v>0.18581766474857966</v>
      </c>
      <c r="L23" s="44">
        <f>L24</f>
        <v>26928.01</v>
      </c>
      <c r="M23" s="50">
        <f>(N23-L23)/L23</f>
        <v>-0.1588468661442118</v>
      </c>
      <c r="N23" s="44">
        <f>N24</f>
        <v>22650.58</v>
      </c>
    </row>
    <row r="24" spans="1:14" ht="12.75" customHeight="1">
      <c r="A24" s="106"/>
      <c r="B24" s="8" t="s">
        <v>11</v>
      </c>
      <c r="C24" s="66">
        <f>SUM(C25:C62)</f>
        <v>815312.5800000001</v>
      </c>
      <c r="D24" s="50">
        <f>(E24-C24)/C24</f>
        <v>0.21390502768888936</v>
      </c>
      <c r="E24" s="66">
        <f>SUM(E25:E62)</f>
        <v>989712.0399999999</v>
      </c>
      <c r="F24" s="97">
        <f>(G24-E24)/E24</f>
        <v>0.012365465413556402</v>
      </c>
      <c r="G24" s="46">
        <f>SUM(G25:G62)</f>
        <v>1001950.2900000003</v>
      </c>
      <c r="H24" s="84"/>
      <c r="I24" s="9" t="s">
        <v>82</v>
      </c>
      <c r="J24" s="22">
        <v>22708.39</v>
      </c>
      <c r="K24" s="38"/>
      <c r="L24" s="45">
        <v>26928.01</v>
      </c>
      <c r="M24" s="38"/>
      <c r="N24" s="45">
        <v>22650.58</v>
      </c>
    </row>
    <row r="25" spans="1:14" ht="12.75" customHeight="1">
      <c r="A25" s="106"/>
      <c r="B25" s="9" t="s">
        <v>94</v>
      </c>
      <c r="C25" s="45">
        <v>44749.34</v>
      </c>
      <c r="D25" s="38">
        <f>(E25-C25)/C25</f>
        <v>-0.16659106033742613</v>
      </c>
      <c r="E25" s="45">
        <v>37294.5</v>
      </c>
      <c r="F25" s="95">
        <f aca="true" t="shared" si="0" ref="F25:F35">(G25-E25)/E25</f>
        <v>0.3392733512984488</v>
      </c>
      <c r="G25" s="40">
        <v>49947.53</v>
      </c>
      <c r="H25" s="87"/>
      <c r="I25" s="8" t="s">
        <v>10</v>
      </c>
      <c r="J25" s="23">
        <f>SUM(J26:J35)</f>
        <v>8936.17</v>
      </c>
      <c r="K25" s="50">
        <f>(L25-J25)/J25</f>
        <v>1.5591735609327038</v>
      </c>
      <c r="L25" s="44">
        <f>SUM(L26:L37)</f>
        <v>22869.21</v>
      </c>
      <c r="M25" s="50">
        <f>(N25-L25)/L25</f>
        <v>-0.439171270017635</v>
      </c>
      <c r="N25" s="44">
        <f>SUM(N26:N37)</f>
        <v>12825.710000000001</v>
      </c>
    </row>
    <row r="26" spans="1:15" ht="12.75" customHeight="1">
      <c r="A26" s="106"/>
      <c r="B26" s="9" t="s">
        <v>95</v>
      </c>
      <c r="C26" s="45">
        <v>0</v>
      </c>
      <c r="D26" s="38"/>
      <c r="E26" s="45">
        <v>2617</v>
      </c>
      <c r="F26" s="95"/>
      <c r="G26" s="40">
        <v>0</v>
      </c>
      <c r="H26" s="85"/>
      <c r="I26" s="9" t="s">
        <v>55</v>
      </c>
      <c r="J26" s="22">
        <v>3936.49</v>
      </c>
      <c r="K26" s="38"/>
      <c r="L26" s="45">
        <v>8519.16</v>
      </c>
      <c r="M26" s="38"/>
      <c r="N26" s="45">
        <v>8263.7</v>
      </c>
      <c r="O26" s="112" t="s">
        <v>0</v>
      </c>
    </row>
    <row r="27" spans="1:15" ht="12.75" customHeight="1">
      <c r="A27" s="106"/>
      <c r="B27" s="9" t="s">
        <v>96</v>
      </c>
      <c r="C27" s="45">
        <v>0</v>
      </c>
      <c r="D27" s="38"/>
      <c r="E27" s="45">
        <v>10178.54</v>
      </c>
      <c r="F27" s="95"/>
      <c r="G27" s="40">
        <v>0</v>
      </c>
      <c r="H27" s="86"/>
      <c r="I27" s="9" t="s">
        <v>56</v>
      </c>
      <c r="J27" s="22">
        <v>0</v>
      </c>
      <c r="K27" s="38"/>
      <c r="L27" s="45">
        <v>71.8</v>
      </c>
      <c r="M27" s="38"/>
      <c r="N27" s="45">
        <v>62</v>
      </c>
      <c r="O27" s="112"/>
    </row>
    <row r="28" spans="1:15" ht="12.75" customHeight="1">
      <c r="A28" s="106"/>
      <c r="B28" s="9" t="s">
        <v>97</v>
      </c>
      <c r="C28" s="45">
        <v>0</v>
      </c>
      <c r="D28" s="38"/>
      <c r="E28" s="45">
        <v>8500</v>
      </c>
      <c r="F28" s="95"/>
      <c r="G28" s="40">
        <v>0</v>
      </c>
      <c r="H28" s="86"/>
      <c r="I28" s="9" t="s">
        <v>57</v>
      </c>
      <c r="J28" s="22">
        <v>643</v>
      </c>
      <c r="K28" s="38"/>
      <c r="L28" s="45">
        <v>623.19</v>
      </c>
      <c r="M28" s="38"/>
      <c r="N28" s="45">
        <v>423.82</v>
      </c>
      <c r="O28" s="112"/>
    </row>
    <row r="29" spans="1:14" ht="12.75" customHeight="1">
      <c r="A29" s="106"/>
      <c r="B29" s="9" t="s">
        <v>98</v>
      </c>
      <c r="C29" s="45">
        <v>0</v>
      </c>
      <c r="D29" s="38"/>
      <c r="E29" s="45">
        <v>3791.8</v>
      </c>
      <c r="F29" s="95"/>
      <c r="G29" s="40">
        <v>0</v>
      </c>
      <c r="H29" s="86"/>
      <c r="I29" s="9" t="s">
        <v>58</v>
      </c>
      <c r="J29" s="22">
        <v>230</v>
      </c>
      <c r="K29" s="38"/>
      <c r="L29" s="45">
        <v>107.99</v>
      </c>
      <c r="M29" s="38"/>
      <c r="N29" s="45">
        <v>380</v>
      </c>
    </row>
    <row r="30" spans="1:15" ht="12.75" customHeight="1">
      <c r="A30" s="106"/>
      <c r="B30" s="9" t="s">
        <v>23</v>
      </c>
      <c r="C30" s="54">
        <v>496656.31</v>
      </c>
      <c r="D30" s="38">
        <f aca="true" t="shared" si="1" ref="D30:D35">(E30-C30)/C30</f>
        <v>0.23084841104706796</v>
      </c>
      <c r="E30" s="54">
        <v>611308.63</v>
      </c>
      <c r="F30" s="95">
        <f t="shared" si="0"/>
        <v>0.11876305426933038</v>
      </c>
      <c r="G30" s="40">
        <v>683909.51</v>
      </c>
      <c r="H30" s="86"/>
      <c r="I30" s="9" t="s">
        <v>59</v>
      </c>
      <c r="J30" s="22">
        <v>2067.18</v>
      </c>
      <c r="K30" s="38"/>
      <c r="L30" s="45">
        <v>1574.79</v>
      </c>
      <c r="M30" s="38"/>
      <c r="N30" s="45">
        <v>1936.85</v>
      </c>
      <c r="O30" s="3"/>
    </row>
    <row r="31" spans="1:15" ht="12.75" customHeight="1">
      <c r="A31" s="106"/>
      <c r="B31" s="9" t="s">
        <v>24</v>
      </c>
      <c r="C31" s="54">
        <v>4220.26</v>
      </c>
      <c r="D31" s="38">
        <f t="shared" si="1"/>
        <v>0.08187884158795908</v>
      </c>
      <c r="E31" s="54">
        <v>4565.81</v>
      </c>
      <c r="F31" s="95">
        <f t="shared" si="0"/>
        <v>0.28014744371754396</v>
      </c>
      <c r="G31" s="40">
        <v>5844.91</v>
      </c>
      <c r="H31" s="86"/>
      <c r="I31" s="9" t="s">
        <v>113</v>
      </c>
      <c r="J31" s="22"/>
      <c r="K31" s="38"/>
      <c r="L31" s="45"/>
      <c r="M31" s="38"/>
      <c r="N31" s="45">
        <v>1538.27</v>
      </c>
      <c r="O31" s="3"/>
    </row>
    <row r="32" spans="1:15" ht="12.75" customHeight="1">
      <c r="A32" s="106"/>
      <c r="B32" s="9" t="s">
        <v>25</v>
      </c>
      <c r="C32" s="54">
        <v>28685.6</v>
      </c>
      <c r="D32" s="38">
        <f t="shared" si="1"/>
        <v>-0.03659675934963882</v>
      </c>
      <c r="E32" s="54">
        <v>27635.8</v>
      </c>
      <c r="F32" s="95">
        <f t="shared" si="0"/>
        <v>0.12415236758118091</v>
      </c>
      <c r="G32" s="40">
        <v>31066.85</v>
      </c>
      <c r="H32" s="86"/>
      <c r="I32" s="9" t="s">
        <v>60</v>
      </c>
      <c r="J32" s="22">
        <v>150</v>
      </c>
      <c r="K32" s="32"/>
      <c r="L32" s="45">
        <v>0</v>
      </c>
      <c r="M32" s="32"/>
      <c r="N32" s="45">
        <v>0</v>
      </c>
      <c r="O32" s="3"/>
    </row>
    <row r="33" spans="1:15" ht="12.75" customHeight="1">
      <c r="A33" s="106"/>
      <c r="B33" s="9" t="s">
        <v>26</v>
      </c>
      <c r="C33" s="54">
        <v>50871</v>
      </c>
      <c r="D33" s="38">
        <f t="shared" si="1"/>
        <v>0.23935051404533034</v>
      </c>
      <c r="E33" s="54">
        <v>63047</v>
      </c>
      <c r="F33" s="95">
        <f t="shared" si="0"/>
        <v>-0.47047440798134726</v>
      </c>
      <c r="G33" s="40">
        <v>33385</v>
      </c>
      <c r="H33" s="86"/>
      <c r="I33" s="9" t="s">
        <v>100</v>
      </c>
      <c r="J33" s="22">
        <v>0</v>
      </c>
      <c r="K33" s="32"/>
      <c r="L33" s="45">
        <v>425</v>
      </c>
      <c r="M33" s="32"/>
      <c r="N33" s="45">
        <v>0</v>
      </c>
      <c r="O33" s="3" t="s">
        <v>0</v>
      </c>
    </row>
    <row r="34" spans="1:15" ht="12.75" customHeight="1">
      <c r="A34" s="106"/>
      <c r="B34" s="9" t="s">
        <v>27</v>
      </c>
      <c r="C34" s="54">
        <v>3111</v>
      </c>
      <c r="D34" s="38">
        <f t="shared" si="1"/>
        <v>-0.40790742526518803</v>
      </c>
      <c r="E34" s="54">
        <v>1842</v>
      </c>
      <c r="F34" s="95">
        <f t="shared" si="0"/>
        <v>0.6130021715526602</v>
      </c>
      <c r="G34" s="40">
        <v>2971.15</v>
      </c>
      <c r="H34" s="86"/>
      <c r="I34" s="9" t="s">
        <v>61</v>
      </c>
      <c r="J34" s="22">
        <v>600</v>
      </c>
      <c r="K34" s="32"/>
      <c r="L34" s="45">
        <v>0</v>
      </c>
      <c r="M34" s="32"/>
      <c r="N34" s="45">
        <v>0</v>
      </c>
      <c r="O34" s="3" t="s">
        <v>0</v>
      </c>
    </row>
    <row r="35" spans="1:15" ht="12.75" customHeight="1">
      <c r="A35" s="106"/>
      <c r="B35" s="9" t="s">
        <v>28</v>
      </c>
      <c r="C35" s="54">
        <v>37145.81</v>
      </c>
      <c r="D35" s="38">
        <f t="shared" si="1"/>
        <v>-0.3862702145948627</v>
      </c>
      <c r="E35" s="54">
        <v>22797.49</v>
      </c>
      <c r="F35" s="95">
        <f t="shared" si="0"/>
        <v>-0.1978546761068872</v>
      </c>
      <c r="G35" s="40">
        <v>18286.9</v>
      </c>
      <c r="H35" s="86"/>
      <c r="I35" s="9" t="s">
        <v>102</v>
      </c>
      <c r="J35" s="22">
        <v>1309.5</v>
      </c>
      <c r="K35" s="32"/>
      <c r="L35" s="45">
        <v>69.5</v>
      </c>
      <c r="M35" s="32"/>
      <c r="N35" s="45">
        <v>0</v>
      </c>
      <c r="O35" s="52" t="s">
        <v>0</v>
      </c>
    </row>
    <row r="36" spans="1:15" ht="12.75" customHeight="1">
      <c r="A36" s="106"/>
      <c r="B36" s="9" t="s">
        <v>118</v>
      </c>
      <c r="C36" s="54">
        <v>0</v>
      </c>
      <c r="D36" s="38"/>
      <c r="E36" s="54">
        <v>0</v>
      </c>
      <c r="F36" s="95"/>
      <c r="G36" s="40">
        <v>10145.63</v>
      </c>
      <c r="H36" s="86"/>
      <c r="I36" s="9" t="s">
        <v>103</v>
      </c>
      <c r="J36" s="22">
        <v>0</v>
      </c>
      <c r="K36" s="32"/>
      <c r="L36" s="45">
        <v>11411</v>
      </c>
      <c r="M36" s="32"/>
      <c r="N36" s="45">
        <v>221.07</v>
      </c>
      <c r="O36" s="52" t="s">
        <v>0</v>
      </c>
    </row>
    <row r="37" spans="1:15" ht="12.75" customHeight="1">
      <c r="A37" s="106"/>
      <c r="B37" s="9" t="s">
        <v>116</v>
      </c>
      <c r="C37" s="54">
        <v>0</v>
      </c>
      <c r="D37" s="38"/>
      <c r="E37" s="54">
        <v>0</v>
      </c>
      <c r="F37" s="95"/>
      <c r="G37" s="40">
        <v>8509.04</v>
      </c>
      <c r="H37" s="86"/>
      <c r="I37" s="9" t="s">
        <v>104</v>
      </c>
      <c r="J37" s="22">
        <v>0</v>
      </c>
      <c r="K37" s="32"/>
      <c r="L37" s="45">
        <v>66.78</v>
      </c>
      <c r="M37" s="32"/>
      <c r="N37" s="45">
        <v>0</v>
      </c>
      <c r="O37" s="3" t="s">
        <v>0</v>
      </c>
    </row>
    <row r="38" spans="1:15" ht="12.75" customHeight="1">
      <c r="A38" s="106"/>
      <c r="B38" s="9" t="s">
        <v>117</v>
      </c>
      <c r="C38" s="54">
        <v>0</v>
      </c>
      <c r="D38" s="38"/>
      <c r="E38" s="54">
        <v>0</v>
      </c>
      <c r="F38" s="95"/>
      <c r="G38" s="40">
        <v>793.37</v>
      </c>
      <c r="H38" s="86"/>
      <c r="I38" s="8" t="s">
        <v>12</v>
      </c>
      <c r="J38" s="21">
        <f>SUM(J39:J57)</f>
        <v>865506.72</v>
      </c>
      <c r="K38" s="50">
        <f aca="true" t="shared" si="2" ref="K38:K55">(L38-J38)/J38</f>
        <v>0.09410862806472507</v>
      </c>
      <c r="L38" s="53">
        <f>SUM(L39:L57)</f>
        <v>946958.3700000001</v>
      </c>
      <c r="M38" s="50">
        <f aca="true" t="shared" si="3" ref="M38:M54">(N38-L38)/L38</f>
        <v>0.16307453938022617</v>
      </c>
      <c r="N38" s="53">
        <f>SUM(N39:N57)</f>
        <v>1101383.17</v>
      </c>
      <c r="O38" s="3" t="s">
        <v>0</v>
      </c>
    </row>
    <row r="39" spans="1:15" ht="12.75" customHeight="1">
      <c r="A39" s="106"/>
      <c r="B39" s="9" t="s">
        <v>99</v>
      </c>
      <c r="C39" s="54">
        <v>5000</v>
      </c>
      <c r="D39" s="38"/>
      <c r="E39" s="54">
        <v>0</v>
      </c>
      <c r="F39" s="95"/>
      <c r="G39" s="40">
        <v>0</v>
      </c>
      <c r="H39" s="86"/>
      <c r="I39" s="9" t="s">
        <v>62</v>
      </c>
      <c r="J39" s="24">
        <v>704543.51</v>
      </c>
      <c r="K39" s="38">
        <f t="shared" si="2"/>
        <v>0.12949850322232045</v>
      </c>
      <c r="L39" s="54">
        <v>795780.84</v>
      </c>
      <c r="M39" s="38">
        <f t="shared" si="3"/>
        <v>0.16363231364052455</v>
      </c>
      <c r="N39" s="45">
        <v>925996.3</v>
      </c>
      <c r="O39" s="3"/>
    </row>
    <row r="40" spans="1:15" ht="12.75" customHeight="1">
      <c r="A40" s="106"/>
      <c r="B40" s="9" t="s">
        <v>29</v>
      </c>
      <c r="C40" s="54">
        <v>0</v>
      </c>
      <c r="D40" s="32"/>
      <c r="E40" s="54">
        <v>1212.9</v>
      </c>
      <c r="F40" s="96"/>
      <c r="G40" s="40">
        <v>0</v>
      </c>
      <c r="H40" s="86"/>
      <c r="I40" s="9" t="s">
        <v>63</v>
      </c>
      <c r="J40" s="24">
        <v>3249.12</v>
      </c>
      <c r="K40" s="38">
        <f t="shared" si="2"/>
        <v>0.2721906239227853</v>
      </c>
      <c r="L40" s="54">
        <v>4133.5</v>
      </c>
      <c r="M40" s="38">
        <f t="shared" si="3"/>
        <v>0.6475335671948712</v>
      </c>
      <c r="N40" s="45">
        <v>6810.08</v>
      </c>
      <c r="O40" s="3" t="s">
        <v>0</v>
      </c>
    </row>
    <row r="41" spans="1:15" ht="12.75" customHeight="1">
      <c r="A41" s="106"/>
      <c r="B41" s="9" t="s">
        <v>30</v>
      </c>
      <c r="C41" s="54">
        <v>3941</v>
      </c>
      <c r="D41" s="38"/>
      <c r="E41" s="54">
        <v>0</v>
      </c>
      <c r="F41" s="95"/>
      <c r="G41" s="40">
        <v>0</v>
      </c>
      <c r="H41" s="86"/>
      <c r="I41" s="9" t="s">
        <v>64</v>
      </c>
      <c r="J41" s="24">
        <v>27746.3</v>
      </c>
      <c r="K41" s="38">
        <f t="shared" si="2"/>
        <v>0.020016002133617778</v>
      </c>
      <c r="L41" s="54">
        <v>28301.67</v>
      </c>
      <c r="M41" s="38">
        <f t="shared" si="3"/>
        <v>-0.10812118154158389</v>
      </c>
      <c r="N41" s="45">
        <v>25241.66</v>
      </c>
      <c r="O41" s="3" t="s">
        <v>0</v>
      </c>
    </row>
    <row r="42" spans="1:15" ht="12.75" customHeight="1">
      <c r="A42" s="106"/>
      <c r="B42" s="9" t="s">
        <v>31</v>
      </c>
      <c r="C42" s="54">
        <v>5761.58</v>
      </c>
      <c r="D42" s="38"/>
      <c r="E42" s="54">
        <v>0</v>
      </c>
      <c r="F42" s="95"/>
      <c r="G42" s="40">
        <v>0</v>
      </c>
      <c r="H42" s="86"/>
      <c r="I42" s="9" t="s">
        <v>65</v>
      </c>
      <c r="J42" s="24">
        <v>3700</v>
      </c>
      <c r="K42" s="38">
        <f t="shared" si="2"/>
        <v>-0.1918918918918919</v>
      </c>
      <c r="L42" s="54">
        <v>2990</v>
      </c>
      <c r="M42" s="38">
        <f t="shared" si="3"/>
        <v>0.2792642140468227</v>
      </c>
      <c r="N42" s="45">
        <v>3825</v>
      </c>
      <c r="O42" s="3" t="s">
        <v>0</v>
      </c>
    </row>
    <row r="43" spans="1:15" ht="12.75" customHeight="1">
      <c r="A43" s="106"/>
      <c r="B43" s="9" t="s">
        <v>32</v>
      </c>
      <c r="C43" s="54">
        <v>1383.79</v>
      </c>
      <c r="D43" s="38"/>
      <c r="E43" s="54">
        <v>0</v>
      </c>
      <c r="F43" s="95"/>
      <c r="G43" s="40">
        <v>0</v>
      </c>
      <c r="H43" s="86"/>
      <c r="I43" s="9" t="s">
        <v>66</v>
      </c>
      <c r="J43" s="24">
        <v>11533.88</v>
      </c>
      <c r="K43" s="38">
        <f t="shared" si="2"/>
        <v>-7.629696164683522E-05</v>
      </c>
      <c r="L43" s="54">
        <v>11533</v>
      </c>
      <c r="M43" s="38">
        <f t="shared" si="3"/>
        <v>-0.3119171074308506</v>
      </c>
      <c r="N43" s="45">
        <v>7935.66</v>
      </c>
      <c r="O43" s="3"/>
    </row>
    <row r="44" spans="1:15" ht="12.75" customHeight="1">
      <c r="A44" s="106"/>
      <c r="B44" s="9" t="s">
        <v>101</v>
      </c>
      <c r="C44" s="54">
        <v>5771.13</v>
      </c>
      <c r="D44" s="38"/>
      <c r="E44" s="54">
        <v>0</v>
      </c>
      <c r="F44" s="95"/>
      <c r="G44" s="40">
        <v>0</v>
      </c>
      <c r="H44" s="86"/>
      <c r="I44" s="9" t="s">
        <v>67</v>
      </c>
      <c r="J44" s="24">
        <v>1350</v>
      </c>
      <c r="K44" s="38">
        <f t="shared" si="2"/>
        <v>0.044444444444444446</v>
      </c>
      <c r="L44" s="54">
        <v>1410</v>
      </c>
      <c r="M44" s="38">
        <f t="shared" si="3"/>
        <v>-0.6382978723404256</v>
      </c>
      <c r="N44" s="45">
        <v>510</v>
      </c>
      <c r="O44" s="3"/>
    </row>
    <row r="45" spans="1:15" ht="12.75" customHeight="1">
      <c r="A45" s="106"/>
      <c r="B45" s="9" t="s">
        <v>33</v>
      </c>
      <c r="C45" s="54">
        <v>1346.77</v>
      </c>
      <c r="D45" s="38">
        <f>(E45-C45)/C45</f>
        <v>0.9462862998136281</v>
      </c>
      <c r="E45" s="54">
        <v>2621.2</v>
      </c>
      <c r="F45" s="95">
        <f>(G45-E45)/E45</f>
        <v>-0.9117579734472759</v>
      </c>
      <c r="G45" s="40">
        <v>231.3</v>
      </c>
      <c r="H45" s="86"/>
      <c r="I45" s="9" t="s">
        <v>68</v>
      </c>
      <c r="J45" s="24">
        <v>2820</v>
      </c>
      <c r="K45" s="38">
        <f t="shared" si="2"/>
        <v>0.01950354609929078</v>
      </c>
      <c r="L45" s="54">
        <v>2875</v>
      </c>
      <c r="M45" s="38">
        <f t="shared" si="3"/>
        <v>-0.029565217391304348</v>
      </c>
      <c r="N45" s="45">
        <v>2790</v>
      </c>
      <c r="O45" s="3" t="s">
        <v>0</v>
      </c>
    </row>
    <row r="46" spans="1:15" ht="12.75" customHeight="1">
      <c r="A46" s="106"/>
      <c r="B46" s="9" t="s">
        <v>34</v>
      </c>
      <c r="C46" s="54">
        <v>0</v>
      </c>
      <c r="D46" s="32"/>
      <c r="E46" s="54">
        <v>5196.95</v>
      </c>
      <c r="F46" s="96"/>
      <c r="G46" s="40">
        <v>0</v>
      </c>
      <c r="H46" s="86"/>
      <c r="I46" s="9" t="s">
        <v>69</v>
      </c>
      <c r="J46" s="24">
        <v>3201.42</v>
      </c>
      <c r="K46" s="38">
        <f t="shared" si="2"/>
        <v>-0.5097456753565606</v>
      </c>
      <c r="L46" s="54">
        <v>1569.51</v>
      </c>
      <c r="M46" s="38">
        <f t="shared" si="3"/>
        <v>1.5390089900669635</v>
      </c>
      <c r="N46" s="45">
        <v>3985</v>
      </c>
      <c r="O46" s="3" t="s">
        <v>0</v>
      </c>
    </row>
    <row r="47" spans="2:15" ht="12.75" customHeight="1">
      <c r="B47" s="9" t="s">
        <v>35</v>
      </c>
      <c r="C47" s="54">
        <v>0</v>
      </c>
      <c r="D47" s="32"/>
      <c r="E47" s="54">
        <v>950.86</v>
      </c>
      <c r="F47" s="96"/>
      <c r="G47" s="40">
        <v>0</v>
      </c>
      <c r="H47" s="86"/>
      <c r="I47" s="9" t="s">
        <v>70</v>
      </c>
      <c r="J47" s="24">
        <v>54406.97</v>
      </c>
      <c r="K47" s="38">
        <f t="shared" si="2"/>
        <v>0.3194292937099786</v>
      </c>
      <c r="L47" s="54">
        <v>71786.15</v>
      </c>
      <c r="M47" s="38">
        <f t="shared" si="3"/>
        <v>0.17748270383632503</v>
      </c>
      <c r="N47" s="45">
        <v>84526.95</v>
      </c>
      <c r="O47" s="3" t="s">
        <v>0</v>
      </c>
    </row>
    <row r="48" spans="2:15" ht="12.75" customHeight="1">
      <c r="B48" s="9" t="s">
        <v>115</v>
      </c>
      <c r="C48" s="54">
        <v>15600</v>
      </c>
      <c r="D48" s="38">
        <f>(E48-C48)/C48</f>
        <v>-0.23076923076923078</v>
      </c>
      <c r="E48" s="54">
        <v>12000</v>
      </c>
      <c r="F48" s="95">
        <f>(G48-E48)/E48</f>
        <v>0.1</v>
      </c>
      <c r="G48" s="40">
        <v>13200</v>
      </c>
      <c r="H48" s="86"/>
      <c r="I48" s="9" t="s">
        <v>71</v>
      </c>
      <c r="J48" s="20">
        <v>3990.6</v>
      </c>
      <c r="K48" s="38">
        <f t="shared" si="2"/>
        <v>-1</v>
      </c>
      <c r="L48" s="55">
        <v>0</v>
      </c>
      <c r="M48" s="38"/>
      <c r="N48" s="45">
        <v>3821.73</v>
      </c>
      <c r="O48" s="3" t="s">
        <v>0</v>
      </c>
    </row>
    <row r="49" spans="2:15" ht="12.75" customHeight="1">
      <c r="B49" s="9" t="s">
        <v>105</v>
      </c>
      <c r="C49" s="54">
        <v>0</v>
      </c>
      <c r="D49" s="38"/>
      <c r="E49" s="54">
        <v>13703.69</v>
      </c>
      <c r="F49" s="95"/>
      <c r="G49" s="40">
        <v>0</v>
      </c>
      <c r="H49" s="86"/>
      <c r="I49" s="9" t="s">
        <v>72</v>
      </c>
      <c r="J49" s="24">
        <v>3744.03</v>
      </c>
      <c r="K49" s="38">
        <f t="shared" si="2"/>
        <v>0.11195156021719914</v>
      </c>
      <c r="L49" s="54">
        <v>4163.18</v>
      </c>
      <c r="M49" s="38">
        <f t="shared" si="3"/>
        <v>0.22345178445323033</v>
      </c>
      <c r="N49" s="45">
        <v>5093.45</v>
      </c>
      <c r="O49" s="3" t="s">
        <v>0</v>
      </c>
    </row>
    <row r="50" spans="2:14" ht="15" customHeight="1">
      <c r="B50" s="9" t="s">
        <v>106</v>
      </c>
      <c r="C50" s="54">
        <v>0</v>
      </c>
      <c r="D50" s="38"/>
      <c r="E50" s="54">
        <v>23253.21</v>
      </c>
      <c r="F50" s="95"/>
      <c r="G50" s="40">
        <v>0</v>
      </c>
      <c r="H50" s="88"/>
      <c r="I50" s="7" t="s">
        <v>73</v>
      </c>
      <c r="J50" s="24">
        <v>2075.15</v>
      </c>
      <c r="K50" s="38">
        <f t="shared" si="2"/>
        <v>0.7396332795219622</v>
      </c>
      <c r="L50" s="54">
        <v>3610</v>
      </c>
      <c r="M50" s="38">
        <f t="shared" si="3"/>
        <v>0.6857340720221606</v>
      </c>
      <c r="N50" s="45">
        <v>6085.5</v>
      </c>
    </row>
    <row r="51" spans="2:14" ht="15" customHeight="1">
      <c r="B51" s="9" t="s">
        <v>36</v>
      </c>
      <c r="C51" s="54">
        <v>0</v>
      </c>
      <c r="D51" s="32"/>
      <c r="E51" s="54">
        <v>25424.89</v>
      </c>
      <c r="F51" s="96"/>
      <c r="G51" s="40">
        <v>0</v>
      </c>
      <c r="H51" s="89"/>
      <c r="I51" s="7" t="s">
        <v>74</v>
      </c>
      <c r="J51" s="24">
        <v>177.57</v>
      </c>
      <c r="K51" s="38">
        <f t="shared" si="2"/>
        <v>1.7922509432899703</v>
      </c>
      <c r="L51" s="54">
        <v>495.82</v>
      </c>
      <c r="M51" s="38">
        <f t="shared" si="3"/>
        <v>0.1632648945181719</v>
      </c>
      <c r="N51" s="45">
        <v>576.77</v>
      </c>
    </row>
    <row r="52" spans="2:14" ht="12.75" customHeight="1">
      <c r="B52" s="9" t="s">
        <v>37</v>
      </c>
      <c r="C52" s="54">
        <v>8236.67</v>
      </c>
      <c r="D52" s="38">
        <f>(E52-C52)/C52</f>
        <v>-0.6517403270982084</v>
      </c>
      <c r="E52" s="54">
        <v>2868.5</v>
      </c>
      <c r="F52" s="95">
        <f>(G52-E52)/E52</f>
        <v>-1</v>
      </c>
      <c r="G52" s="40">
        <v>0</v>
      </c>
      <c r="H52" s="88"/>
      <c r="I52" s="7" t="s">
        <v>75</v>
      </c>
      <c r="J52" s="20">
        <v>10264.32</v>
      </c>
      <c r="K52" s="38">
        <f t="shared" si="2"/>
        <v>0.12557870370370366</v>
      </c>
      <c r="L52" s="55">
        <v>11553.3</v>
      </c>
      <c r="M52" s="38">
        <f t="shared" si="3"/>
        <v>-0.5189114798369296</v>
      </c>
      <c r="N52" s="45">
        <v>5558.16</v>
      </c>
    </row>
    <row r="53" spans="2:14" ht="14.25">
      <c r="B53" s="9" t="s">
        <v>38</v>
      </c>
      <c r="C53" s="54">
        <v>0</v>
      </c>
      <c r="D53" s="32"/>
      <c r="E53" s="54">
        <v>7200</v>
      </c>
      <c r="F53" s="95">
        <f>(G53-E53)/E53</f>
        <v>-0.7617875</v>
      </c>
      <c r="G53" s="40">
        <v>1715.13</v>
      </c>
      <c r="H53" s="88"/>
      <c r="I53" s="7" t="s">
        <v>76</v>
      </c>
      <c r="J53" s="20">
        <v>2600</v>
      </c>
      <c r="K53" s="38">
        <f t="shared" si="2"/>
        <v>-0.25</v>
      </c>
      <c r="L53" s="55">
        <v>1950</v>
      </c>
      <c r="M53" s="38">
        <f t="shared" si="3"/>
        <v>-0.8892307692307693</v>
      </c>
      <c r="N53" s="45">
        <v>216</v>
      </c>
    </row>
    <row r="54" spans="2:14" ht="14.25">
      <c r="B54" s="9" t="s">
        <v>39</v>
      </c>
      <c r="C54" s="54">
        <v>15943.87</v>
      </c>
      <c r="D54" s="38">
        <f aca="true" t="shared" si="4" ref="D54:D62">(E54-C54)/C54</f>
        <v>-0.15351040870252963</v>
      </c>
      <c r="E54" s="54">
        <v>13496.32</v>
      </c>
      <c r="F54" s="95">
        <f aca="true" t="shared" si="5" ref="F54:F62">(G54-E54)/E54</f>
        <v>0.40661750758725346</v>
      </c>
      <c r="G54" s="40">
        <v>18984.16</v>
      </c>
      <c r="H54" s="88"/>
      <c r="I54" s="7" t="s">
        <v>77</v>
      </c>
      <c r="J54" s="20">
        <v>19103.85</v>
      </c>
      <c r="K54" s="38">
        <f t="shared" si="2"/>
        <v>-0.9577886132899912</v>
      </c>
      <c r="L54" s="55">
        <v>806.4</v>
      </c>
      <c r="M54" s="38">
        <f t="shared" si="3"/>
        <v>4.705493551587302</v>
      </c>
      <c r="N54" s="45">
        <v>4600.91</v>
      </c>
    </row>
    <row r="55" spans="2:14" ht="14.25">
      <c r="B55" s="9" t="s">
        <v>40</v>
      </c>
      <c r="C55" s="54">
        <v>3956.49</v>
      </c>
      <c r="D55" s="38">
        <f t="shared" si="4"/>
        <v>-0.2299260202856572</v>
      </c>
      <c r="E55" s="54">
        <v>3046.79</v>
      </c>
      <c r="F55" s="95">
        <f t="shared" si="5"/>
        <v>0.026785567761480156</v>
      </c>
      <c r="G55" s="40">
        <v>3128.4</v>
      </c>
      <c r="H55" s="88"/>
      <c r="I55" s="7" t="s">
        <v>107</v>
      </c>
      <c r="J55" s="20">
        <v>11000</v>
      </c>
      <c r="K55" s="38">
        <f t="shared" si="2"/>
        <v>-1</v>
      </c>
      <c r="L55" s="55">
        <v>0</v>
      </c>
      <c r="M55" s="38"/>
      <c r="N55" s="45">
        <v>0</v>
      </c>
    </row>
    <row r="56" spans="2:14" ht="14.25">
      <c r="B56" s="9" t="s">
        <v>41</v>
      </c>
      <c r="C56" s="54">
        <v>1625.65</v>
      </c>
      <c r="D56" s="38">
        <f t="shared" si="4"/>
        <v>0.43358041398825076</v>
      </c>
      <c r="E56" s="54">
        <v>2330.5</v>
      </c>
      <c r="F56" s="95">
        <f t="shared" si="5"/>
        <v>0.13924050632911392</v>
      </c>
      <c r="G56" s="40">
        <v>2655</v>
      </c>
      <c r="H56" s="90"/>
      <c r="I56" s="7" t="s">
        <v>83</v>
      </c>
      <c r="J56" s="30">
        <v>0</v>
      </c>
      <c r="K56" s="34"/>
      <c r="L56" s="30">
        <v>0</v>
      </c>
      <c r="M56" s="34"/>
      <c r="N56" s="30">
        <v>12000</v>
      </c>
    </row>
    <row r="57" spans="2:14" ht="14.25">
      <c r="B57" s="9" t="s">
        <v>42</v>
      </c>
      <c r="C57" s="54">
        <v>5630.53</v>
      </c>
      <c r="D57" s="38">
        <f t="shared" si="4"/>
        <v>0.33936947321122524</v>
      </c>
      <c r="E57" s="54">
        <v>7541.36</v>
      </c>
      <c r="F57" s="95">
        <f t="shared" si="5"/>
        <v>0.1426838129992468</v>
      </c>
      <c r="G57" s="40">
        <v>8617.39</v>
      </c>
      <c r="H57" s="90"/>
      <c r="I57" s="7" t="s">
        <v>78</v>
      </c>
      <c r="J57" s="75">
        <v>0</v>
      </c>
      <c r="K57" s="76"/>
      <c r="L57" s="77">
        <v>4000</v>
      </c>
      <c r="M57" s="76"/>
      <c r="N57" s="78">
        <v>1810</v>
      </c>
    </row>
    <row r="58" spans="2:14" ht="14.25">
      <c r="B58" s="9" t="s">
        <v>47</v>
      </c>
      <c r="C58" s="54">
        <v>4132.57</v>
      </c>
      <c r="D58" s="38">
        <f t="shared" si="4"/>
        <v>-0.044880062527676436</v>
      </c>
      <c r="E58" s="54">
        <v>3947.1</v>
      </c>
      <c r="F58" s="95">
        <f t="shared" si="5"/>
        <v>0.3286108788730967</v>
      </c>
      <c r="G58" s="40">
        <v>5244.16</v>
      </c>
      <c r="H58" s="91"/>
      <c r="I58" s="7"/>
      <c r="J58" s="75"/>
      <c r="K58" s="76"/>
      <c r="L58" s="77"/>
      <c r="M58" s="76"/>
      <c r="N58" s="78"/>
    </row>
    <row r="59" spans="2:14" ht="14.25">
      <c r="B59" s="9" t="s">
        <v>43</v>
      </c>
      <c r="C59" s="68">
        <v>55200.7</v>
      </c>
      <c r="D59" s="38">
        <f t="shared" si="4"/>
        <v>0.11665757861766249</v>
      </c>
      <c r="E59" s="100">
        <v>61640.28</v>
      </c>
      <c r="F59" s="95">
        <f t="shared" si="5"/>
        <v>0.3421653827659446</v>
      </c>
      <c r="G59" s="40">
        <v>82731.45</v>
      </c>
      <c r="H59" s="91"/>
      <c r="I59" s="7"/>
      <c r="J59" s="75"/>
      <c r="K59" s="76"/>
      <c r="L59" s="77"/>
      <c r="M59" s="76"/>
      <c r="N59" s="78"/>
    </row>
    <row r="60" spans="2:14" ht="14.25">
      <c r="B60" s="9" t="s">
        <v>44</v>
      </c>
      <c r="C60" s="54">
        <v>8154</v>
      </c>
      <c r="D60" s="38">
        <f t="shared" si="4"/>
        <v>-0.9676232523914643</v>
      </c>
      <c r="E60" s="54">
        <v>264</v>
      </c>
      <c r="F60" s="95">
        <f t="shared" si="5"/>
        <v>21.53409090909091</v>
      </c>
      <c r="G60" s="40">
        <v>5949</v>
      </c>
      <c r="H60" s="91"/>
      <c r="I60" s="7"/>
      <c r="J60" s="79"/>
      <c r="K60" s="80"/>
      <c r="L60" s="81"/>
      <c r="M60" s="80"/>
      <c r="N60" s="82"/>
    </row>
    <row r="61" spans="2:14" ht="14.25">
      <c r="B61" s="9" t="s">
        <v>45</v>
      </c>
      <c r="C61" s="69">
        <v>7976</v>
      </c>
      <c r="D61" s="38">
        <f t="shared" si="4"/>
        <v>0.11533099297893672</v>
      </c>
      <c r="E61" s="101">
        <v>8895.88</v>
      </c>
      <c r="F61" s="95">
        <f t="shared" si="5"/>
        <v>0.529651928758032</v>
      </c>
      <c r="G61" s="40">
        <v>13607.6</v>
      </c>
      <c r="H61" s="91"/>
      <c r="I61" s="7"/>
      <c r="J61" s="79"/>
      <c r="K61" s="80"/>
      <c r="L61" s="81"/>
      <c r="M61" s="80"/>
      <c r="N61" s="82"/>
    </row>
    <row r="62" spans="2:14" ht="15" thickBot="1">
      <c r="B62" s="9" t="s">
        <v>46</v>
      </c>
      <c r="C62" s="69">
        <v>212.51</v>
      </c>
      <c r="D62" s="56">
        <f t="shared" si="4"/>
        <v>1.536539456966731</v>
      </c>
      <c r="E62" s="101">
        <v>539.04</v>
      </c>
      <c r="F62" s="98">
        <f t="shared" si="5"/>
        <v>0.904886464826358</v>
      </c>
      <c r="G62" s="40">
        <v>1026.81</v>
      </c>
      <c r="H62" s="91"/>
      <c r="I62" s="7"/>
      <c r="J62" s="70"/>
      <c r="K62" s="71"/>
      <c r="L62" s="72"/>
      <c r="M62" s="71"/>
      <c r="N62" s="73"/>
    </row>
    <row r="63" spans="2:15" ht="15.75" thickBot="1" thickTop="1">
      <c r="B63" s="10" t="s">
        <v>80</v>
      </c>
      <c r="C63" s="18">
        <f>SUM(C5+C6+C7+C11+C24)</f>
        <v>1315458.9500000002</v>
      </c>
      <c r="D63" s="39">
        <f>(E63-C63)/C63</f>
        <v>0.05079425701577367</v>
      </c>
      <c r="E63" s="18">
        <f>SUM(E5+E6+E7+E11+E24)</f>
        <v>1382276.71</v>
      </c>
      <c r="F63" s="99">
        <f>(G63-E63)/E63</f>
        <v>0.03142679008170531</v>
      </c>
      <c r="G63" s="57">
        <f>SUM(G5+G6+G7+G11+G24)</f>
        <v>1425717.2300000002</v>
      </c>
      <c r="H63" s="91"/>
      <c r="I63" s="74" t="s">
        <v>79</v>
      </c>
      <c r="J63" s="19">
        <f>SUM(J5+J10+J18+J21+J23+J25+J38)</f>
        <v>1315458.95</v>
      </c>
      <c r="K63" s="39">
        <f>(L63-J63)/J63</f>
        <v>0.05079425701577404</v>
      </c>
      <c r="L63" s="19">
        <f>SUM(L5+L10+L18+L21+L23+L25+L38)</f>
        <v>1382276.7100000002</v>
      </c>
      <c r="M63" s="39">
        <f>(N63-L63)/L63</f>
        <v>0.03142679008170497</v>
      </c>
      <c r="N63" s="19">
        <f>SUM(N5+N10+N18+N21+N23+N25+N38)</f>
        <v>1425717.23</v>
      </c>
      <c r="O63" s="3"/>
    </row>
    <row r="64" spans="2:14" ht="15" thickBot="1">
      <c r="B64" s="92"/>
      <c r="C64" s="102"/>
      <c r="D64" s="103"/>
      <c r="E64" s="104"/>
      <c r="F64" s="103"/>
      <c r="G64" s="105"/>
      <c r="H64" s="91"/>
      <c r="I64" s="33" t="s">
        <v>81</v>
      </c>
      <c r="J64" s="18">
        <v>50194.14</v>
      </c>
      <c r="K64" s="58"/>
      <c r="L64" s="18">
        <f>L38-E24</f>
        <v>-42753.66999999981</v>
      </c>
      <c r="M64" s="58"/>
      <c r="N64" s="18">
        <f>N38-G24</f>
        <v>99432.87999999966</v>
      </c>
    </row>
    <row r="65" spans="2:14" ht="15" thickBot="1">
      <c r="B65" s="17"/>
      <c r="C65" s="60"/>
      <c r="D65" s="59"/>
      <c r="E65" s="60"/>
      <c r="F65" s="59"/>
      <c r="G65" s="16"/>
      <c r="H65" s="91"/>
      <c r="I65" s="11"/>
      <c r="J65" s="61"/>
      <c r="K65" s="59"/>
      <c r="L65" s="13"/>
      <c r="M65" s="59"/>
      <c r="N65" s="12"/>
    </row>
    <row r="66" spans="2:7" ht="15" thickTop="1">
      <c r="B66" s="14" t="s">
        <v>0</v>
      </c>
      <c r="C66" s="14"/>
      <c r="D66" s="62"/>
      <c r="E66" s="14"/>
      <c r="F66" s="62"/>
      <c r="G66" s="15"/>
    </row>
  </sheetData>
  <sheetProtection/>
  <mergeCells count="6">
    <mergeCell ref="A1:A46"/>
    <mergeCell ref="B1:N1"/>
    <mergeCell ref="B2:N2"/>
    <mergeCell ref="P3:V3"/>
    <mergeCell ref="O26:O28"/>
    <mergeCell ref="M3:N3"/>
  </mergeCells>
  <printOptions/>
  <pageMargins left="0.5905511811023623" right="0.15748031496062992" top="0.15748031496062992" bottom="0.15748031496062992" header="0.11811023622047245" footer="0.1574803149606299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fazli</cp:lastModifiedBy>
  <cp:lastPrinted>2012-12-25T07:54:14Z</cp:lastPrinted>
  <dcterms:created xsi:type="dcterms:W3CDTF">1999-05-26T11:21:22Z</dcterms:created>
  <dcterms:modified xsi:type="dcterms:W3CDTF">2012-12-25T07:55:01Z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