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BİLANÇO" sheetId="1" r:id="rId1"/>
  </sheets>
  <definedNames>
    <definedName name="_xlnm.Print_Area" localSheetId="0">'BİLANÇO'!$B$1:$N$53</definedName>
  </definedNames>
  <calcPr fullCalcOnLoad="1"/>
</workbook>
</file>

<file path=xl/sharedStrings.xml><?xml version="1.0" encoding="utf-8"?>
<sst xmlns="http://schemas.openxmlformats.org/spreadsheetml/2006/main" count="118" uniqueCount="94">
  <si>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</si>
  <si>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EK-A</t>
  </si>
  <si>
    <t>PASİF(TL)</t>
  </si>
  <si>
    <t xml:space="preserve">BANKALAR </t>
  </si>
  <si>
    <t xml:space="preserve">TİCARİ BORÇLAR </t>
  </si>
  <si>
    <t xml:space="preserve">ALINAN DEPOZİTO VE TEMİNATLAR </t>
  </si>
  <si>
    <t xml:space="preserve">REPO - FON - POS </t>
  </si>
  <si>
    <t xml:space="preserve">FONLAR </t>
  </si>
  <si>
    <t xml:space="preserve">ALACAKLAR </t>
  </si>
  <si>
    <t>ÖDENECEK VERGİ VE DİĞER YÜKÜMLÜLÜKLER</t>
  </si>
  <si>
    <t xml:space="preserve">GELİR TAHAKKUKULARI </t>
  </si>
  <si>
    <t xml:space="preserve">GİDERLER </t>
  </si>
  <si>
    <t>TAHSİLATLAR</t>
  </si>
  <si>
    <t xml:space="preserve">75.PARSEL ESTON ÇAMLIEVLER SİTESİ </t>
  </si>
  <si>
    <t>%</t>
  </si>
  <si>
    <r>
      <t>KASA</t>
    </r>
    <r>
      <rPr>
        <sz val="10"/>
        <rFont val="Arial"/>
        <family val="2"/>
      </rPr>
      <t xml:space="preserve"> …………………………………………………</t>
    </r>
  </si>
  <si>
    <t>Akbank Pos………………………………………….</t>
  </si>
  <si>
    <t>Akbank Kıdem Tazminatı Fon Hesabı ……………</t>
  </si>
  <si>
    <t>Akbank Fon Hesabı ………………………………..</t>
  </si>
  <si>
    <t>Dairelerden Alacaklar ………………………………</t>
  </si>
  <si>
    <t>Blok Giderleri (Elektrik,Asansör bakım, onarım)…</t>
  </si>
  <si>
    <t>Personel Giderleri …………………………………..</t>
  </si>
  <si>
    <t>Temizlik Giderleri ……………………………………</t>
  </si>
  <si>
    <t>Elektrik Giderleri ……………………………………</t>
  </si>
  <si>
    <t>Doğalgaz Giderleri …………………………………</t>
  </si>
  <si>
    <t>Su Giderleri (Teknik,Yönetim,Personel,vs)………</t>
  </si>
  <si>
    <t>Bakım Onarım Giderleri ……………………………</t>
  </si>
  <si>
    <t>4.Otopark WC Yenileme Gideri……………………</t>
  </si>
  <si>
    <t>Su Arıtma ve Su Deposu Temizleme Giderleri ….</t>
  </si>
  <si>
    <t>Demirbaş Mallzeme Alımı …………………………</t>
  </si>
  <si>
    <t>Bahçe Piknik Masası+Bank+Şemsiye  Giderleri..</t>
  </si>
  <si>
    <t>Bahçe Sulama Pompaları ve Basınç Tankı  Gid…</t>
  </si>
  <si>
    <t>Bahçe Giderleri ……………………………………..</t>
  </si>
  <si>
    <t>Telefon+FaxGiderleri ……………………………….</t>
  </si>
  <si>
    <t>İlaçlama Giderleri ……………………………………</t>
  </si>
  <si>
    <t>Büro Kırtasiye,Bilgisayar Tamir Bakım …………..</t>
  </si>
  <si>
    <t>Deprem Evi  Malzm. ve Personel Gid…………….</t>
  </si>
  <si>
    <t>Deprem Evi Digitürk ve D-Smart Gideri …………..</t>
  </si>
  <si>
    <t>Avukatlık ve Dava İcra Giderleri ……………………</t>
  </si>
  <si>
    <t>Banka Masraf Giderleri …………………………….</t>
  </si>
  <si>
    <t>Yönetim-Posta Nakl.,Temsil Ağırl.-Yol  Gid………</t>
  </si>
  <si>
    <t>Omak Asansör Ltd.Şti.……………………………..</t>
  </si>
  <si>
    <t>Ortak Alan Sigorta ……………………...…..……..</t>
  </si>
  <si>
    <t>Diğer Muhtelif Satıcılar……………………………..</t>
  </si>
  <si>
    <t>Büfe Depoziti ……………………………………….</t>
  </si>
  <si>
    <t>Ogs ve 3.Kapı Depozitoları ………………………..</t>
  </si>
  <si>
    <t>Kıdem Tazminatı Fonu …………………………….</t>
  </si>
  <si>
    <t>Aidat Tahakkukları …………………………………</t>
  </si>
  <si>
    <t>Kesin Hesap Tahakkukları ………………………..</t>
  </si>
  <si>
    <t>Otop.Kat.Payı ………………………………………</t>
  </si>
  <si>
    <t>Tenis Katılım Payı …………………………………</t>
  </si>
  <si>
    <t>Gecikme Tazminatı Tahakkukları …………………</t>
  </si>
  <si>
    <t>Aidat Tahsilatları ……………………………………</t>
  </si>
  <si>
    <t>Kesin Hesap Tahsilatları ……………………………</t>
  </si>
  <si>
    <t>Otopark Katılım Payı ……………………………….</t>
  </si>
  <si>
    <t>Asansör Kullandırma Tahsilatları …………………</t>
  </si>
  <si>
    <t>Kira Katılım Payları …………………………………</t>
  </si>
  <si>
    <t>İşyerleri Katılım Payları ……………………………</t>
  </si>
  <si>
    <t>Reklam Katılım Payları ……………………………</t>
  </si>
  <si>
    <t>Tenis Sahası Katılım Payları ………………………</t>
  </si>
  <si>
    <t>Deprem Evi Katılım Payı …………………………..</t>
  </si>
  <si>
    <t>Deprem Evi Maç Katılım Payı………………………</t>
  </si>
  <si>
    <t>Gecikme Tazminatı Tahsilatları ……………………</t>
  </si>
  <si>
    <t>Banka Fon Gelirleri …………………………………</t>
  </si>
  <si>
    <t>Kredi Kartı Komisyon Tahsilatları …………………</t>
  </si>
  <si>
    <t>76 Parsel Katılım Payı………………………………</t>
  </si>
  <si>
    <t>76 Parsel 4.Otopark Kira Karşlığı Katılım  Payı …</t>
  </si>
  <si>
    <t>Sigorta Hasar ve Diğer Çeşitli Katılım Payları ……</t>
  </si>
  <si>
    <t>Halı Saha Maç Katılım Payları ……………………</t>
  </si>
  <si>
    <t>TAHSİLATLAR (GELİRLER)………………………</t>
  </si>
  <si>
    <t>GİDERLER …………………………………………</t>
  </si>
  <si>
    <t>GELİR GİDER FARKI (+)…………………………</t>
  </si>
  <si>
    <t>GELİR GİDER FARKI (-)……………………………</t>
  </si>
  <si>
    <t>S.G.K. + Gel.Vergi.+Damga Verg.+Send.Aidatı…</t>
  </si>
  <si>
    <t>Deprev Evi Kat.Payı Tahakkukları ………………..</t>
  </si>
  <si>
    <t>Denizbank Bankamatik Kira Bedeli………………..</t>
  </si>
  <si>
    <t>Takipteki Alacak Tahakkukuları…………………</t>
  </si>
  <si>
    <t>Takipteki Alacaklar………………………………….</t>
  </si>
  <si>
    <t>Kamera Giderleri …………………………………..</t>
  </si>
  <si>
    <t>Çatı İzolasyon ve Isı Pay Ölçer Alacaklar………..</t>
  </si>
  <si>
    <t>76 Parsel Tahakkukları ……………………………</t>
  </si>
  <si>
    <t>76.Parsel Alacaklar ………………………………..</t>
  </si>
  <si>
    <t>Basket Sahası Giderleri……………………………</t>
  </si>
  <si>
    <t xml:space="preserve">Asansör Yangın Kapılarının Boya Karşılığı </t>
  </si>
  <si>
    <t xml:space="preserve">Merdiven Korkuluklarının Boyanması Karşılığı </t>
  </si>
  <si>
    <t xml:space="preserve">Merdiven Boşluk ve Bodrumların Boya Karşılığı </t>
  </si>
  <si>
    <t>Sigorta Hasar Giderleri  Giderleri ………………..</t>
  </si>
  <si>
    <t>Bariyer Kolu ve Kart Okuyucu Giderleri ………….</t>
  </si>
  <si>
    <t>Cebeci İnş.Malzm.San.Tic Ltd.Şti.………………..</t>
  </si>
  <si>
    <t>Aesaş Elektrik …………………………………….</t>
  </si>
  <si>
    <t>Çocuk Bahçesi Oyun Grubu Giderleri ……..</t>
  </si>
  <si>
    <t>AKTİF(TL)                                                                         KARŞILAŞTIRMALI  HESAP HÜLASASI 18.05.2014.- 31.08.2014</t>
  </si>
  <si>
    <t>Güvenlik Mobu Giderleri………...………………….</t>
  </si>
  <si>
    <t>Kapalı Otopark Elektrik Bak.Onarım Giderleri……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</si>
</sst>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%0.00"/>
    <numFmt numFmtId="187" formatCode="%0.0"/>
    <numFmt numFmtId="188" formatCode="%0."/>
    <numFmt numFmtId="189" formatCode="%0"/>
    <numFmt numFmtId="190" formatCode="0.00;[Red]0.00"/>
    <numFmt numFmtId="191" formatCode="0.00_ ;[Red]\-0.00\ "/>
    <numFmt numFmtId="192" formatCode="#,##0.00_ ;[Red]\-#,##0.00\ 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thick"/>
      <top style="hair"/>
      <bottom style="hair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>
        <color indexed="63"/>
      </top>
      <bottom style="hair"/>
    </border>
    <border>
      <left style="medium"/>
      <right style="thick"/>
      <top style="hair"/>
      <bottom>
        <color indexed="63"/>
      </bottom>
    </border>
    <border>
      <left style="medium"/>
      <right style="thick"/>
      <top style="hair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ck"/>
      <top style="hair"/>
      <bottom style="hair"/>
    </border>
    <border>
      <left style="medium"/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thick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ck"/>
      <right style="thin"/>
      <top style="thick"/>
      <bottom style="medium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33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34" borderId="13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4" fontId="7" fillId="34" borderId="13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4" fillId="34" borderId="13" xfId="0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horizontal="right"/>
    </xf>
    <xf numFmtId="4" fontId="0" fillId="33" borderId="17" xfId="0" applyNumberFormat="1" applyFont="1" applyFill="1" applyBorder="1" applyAlignment="1">
      <alignment/>
    </xf>
    <xf numFmtId="4" fontId="7" fillId="33" borderId="17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 applyProtection="1">
      <alignment/>
      <protection locked="0"/>
    </xf>
    <xf numFmtId="4" fontId="0" fillId="33" borderId="0" xfId="0" applyNumberFormat="1" applyFont="1" applyFill="1" applyBorder="1" applyAlignment="1" applyProtection="1">
      <alignment/>
      <protection locked="0"/>
    </xf>
    <xf numFmtId="4" fontId="8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4" fontId="0" fillId="33" borderId="21" xfId="0" applyNumberFormat="1" applyFont="1" applyFill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4" fontId="0" fillId="33" borderId="24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4" fontId="10" fillId="0" borderId="25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89" fontId="11" fillId="33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/>
    </xf>
    <xf numFmtId="0" fontId="1" fillId="0" borderId="27" xfId="0" applyFont="1" applyBorder="1" applyAlignment="1">
      <alignment/>
    </xf>
    <xf numFmtId="186" fontId="11" fillId="33" borderId="28" xfId="0" applyNumberFormat="1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 horizontal="left"/>
    </xf>
    <xf numFmtId="0" fontId="4" fillId="0" borderId="29" xfId="0" applyFont="1" applyBorder="1" applyAlignment="1">
      <alignment/>
    </xf>
    <xf numFmtId="0" fontId="7" fillId="0" borderId="19" xfId="0" applyFont="1" applyBorder="1" applyAlignment="1">
      <alignment horizontal="center"/>
    </xf>
    <xf numFmtId="187" fontId="11" fillId="33" borderId="17" xfId="0" applyNumberFormat="1" applyFont="1" applyFill="1" applyBorder="1" applyAlignment="1" applyProtection="1">
      <alignment horizontal="center" vertical="center"/>
      <protection locked="0"/>
    </xf>
    <xf numFmtId="4" fontId="9" fillId="35" borderId="18" xfId="0" applyNumberFormat="1" applyFont="1" applyFill="1" applyBorder="1" applyAlignment="1" applyProtection="1">
      <alignment/>
      <protection locked="0"/>
    </xf>
    <xf numFmtId="4" fontId="7" fillId="35" borderId="18" xfId="0" applyNumberFormat="1" applyFont="1" applyFill="1" applyBorder="1" applyAlignment="1">
      <alignment/>
    </xf>
    <xf numFmtId="4" fontId="0" fillId="35" borderId="18" xfId="0" applyNumberFormat="1" applyFont="1" applyFill="1" applyBorder="1" applyAlignment="1" applyProtection="1">
      <alignment/>
      <protection locked="0"/>
    </xf>
    <xf numFmtId="4" fontId="8" fillId="35" borderId="30" xfId="0" applyNumberFormat="1" applyFont="1" applyFill="1" applyBorder="1" applyAlignment="1" applyProtection="1">
      <alignment/>
      <protection locked="0"/>
    </xf>
    <xf numFmtId="4" fontId="8" fillId="35" borderId="18" xfId="0" applyNumberFormat="1" applyFont="1" applyFill="1" applyBorder="1" applyAlignment="1" applyProtection="1">
      <alignment/>
      <protection locked="0"/>
    </xf>
    <xf numFmtId="4" fontId="8" fillId="35" borderId="17" xfId="0" applyNumberFormat="1" applyFont="1" applyFill="1" applyBorder="1" applyAlignment="1">
      <alignment horizontal="right"/>
    </xf>
    <xf numFmtId="4" fontId="9" fillId="35" borderId="17" xfId="0" applyNumberFormat="1" applyFont="1" applyFill="1" applyBorder="1" applyAlignment="1" applyProtection="1">
      <alignment/>
      <protection locked="0"/>
    </xf>
    <xf numFmtId="4" fontId="0" fillId="33" borderId="31" xfId="0" applyNumberFormat="1" applyFont="1" applyFill="1" applyBorder="1" applyAlignment="1" applyProtection="1">
      <alignment/>
      <protection locked="0"/>
    </xf>
    <xf numFmtId="4" fontId="0" fillId="33" borderId="32" xfId="0" applyNumberFormat="1" applyFont="1" applyFill="1" applyBorder="1" applyAlignment="1" applyProtection="1">
      <alignment/>
      <protection locked="0"/>
    </xf>
    <xf numFmtId="4" fontId="8" fillId="35" borderId="18" xfId="0" applyNumberFormat="1" applyFont="1" applyFill="1" applyBorder="1" applyAlignment="1">
      <alignment/>
    </xf>
    <xf numFmtId="4" fontId="7" fillId="0" borderId="33" xfId="0" applyNumberFormat="1" applyFont="1" applyBorder="1" applyAlignment="1">
      <alignment/>
    </xf>
    <xf numFmtId="4" fontId="7" fillId="0" borderId="34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7" fillId="0" borderId="35" xfId="0" applyNumberFormat="1" applyFont="1" applyBorder="1" applyAlignment="1">
      <alignment horizontal="right"/>
    </xf>
    <xf numFmtId="0" fontId="0" fillId="36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36" xfId="0" applyFont="1" applyBorder="1" applyAlignment="1">
      <alignment/>
    </xf>
    <xf numFmtId="187" fontId="11" fillId="33" borderId="37" xfId="0" applyNumberFormat="1" applyFont="1" applyFill="1" applyBorder="1" applyAlignment="1" applyProtection="1">
      <alignment horizontal="center" vertical="center"/>
      <protection locked="0"/>
    </xf>
    <xf numFmtId="4" fontId="0" fillId="35" borderId="38" xfId="0" applyNumberFormat="1" applyFont="1" applyFill="1" applyBorder="1" applyAlignment="1" applyProtection="1">
      <alignment/>
      <protection locked="0"/>
    </xf>
    <xf numFmtId="4" fontId="0" fillId="35" borderId="38" xfId="0" applyNumberFormat="1" applyFont="1" applyFill="1" applyBorder="1" applyAlignment="1" applyProtection="1">
      <alignment horizontal="right"/>
      <protection locked="0"/>
    </xf>
    <xf numFmtId="4" fontId="0" fillId="35" borderId="31" xfId="0" applyNumberFormat="1" applyFont="1" applyFill="1" applyBorder="1" applyAlignment="1" applyProtection="1">
      <alignment/>
      <protection locked="0"/>
    </xf>
    <xf numFmtId="0" fontId="3" fillId="33" borderId="39" xfId="0" applyFont="1" applyFill="1" applyBorder="1" applyAlignment="1">
      <alignment horizontal="center"/>
    </xf>
    <xf numFmtId="4" fontId="8" fillId="35" borderId="38" xfId="0" applyNumberFormat="1" applyFont="1" applyFill="1" applyBorder="1" applyAlignment="1">
      <alignment horizontal="right"/>
    </xf>
    <xf numFmtId="4" fontId="9" fillId="35" borderId="38" xfId="0" applyNumberFormat="1" applyFont="1" applyFill="1" applyBorder="1" applyAlignment="1" applyProtection="1">
      <alignment/>
      <protection locked="0"/>
    </xf>
    <xf numFmtId="4" fontId="7" fillId="33" borderId="38" xfId="0" applyNumberFormat="1" applyFont="1" applyFill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186" fontId="11" fillId="33" borderId="16" xfId="0" applyNumberFormat="1" applyFont="1" applyFill="1" applyBorder="1" applyAlignment="1" applyProtection="1">
      <alignment horizontal="center" vertical="center"/>
      <protection locked="0"/>
    </xf>
    <xf numFmtId="186" fontId="11" fillId="33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/>
    </xf>
    <xf numFmtId="187" fontId="11" fillId="33" borderId="41" xfId="0" applyNumberFormat="1" applyFont="1" applyFill="1" applyBorder="1" applyAlignment="1" applyProtection="1">
      <alignment horizontal="center" vertical="center"/>
      <protection locked="0"/>
    </xf>
    <xf numFmtId="189" fontId="11" fillId="33" borderId="41" xfId="0" applyNumberFormat="1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>
      <alignment horizontal="center"/>
    </xf>
    <xf numFmtId="4" fontId="8" fillId="35" borderId="43" xfId="0" applyNumberFormat="1" applyFont="1" applyFill="1" applyBorder="1" applyAlignment="1">
      <alignment horizontal="right"/>
    </xf>
    <xf numFmtId="4" fontId="9" fillId="35" borderId="43" xfId="0" applyNumberFormat="1" applyFont="1" applyFill="1" applyBorder="1" applyAlignment="1" applyProtection="1">
      <alignment/>
      <protection locked="0"/>
    </xf>
    <xf numFmtId="4" fontId="0" fillId="35" borderId="43" xfId="0" applyNumberFormat="1" applyFont="1" applyFill="1" applyBorder="1" applyAlignment="1" applyProtection="1">
      <alignment/>
      <protection locked="0"/>
    </xf>
    <xf numFmtId="4" fontId="7" fillId="33" borderId="43" xfId="0" applyNumberFormat="1" applyFont="1" applyFill="1" applyBorder="1" applyAlignment="1">
      <alignment horizontal="right"/>
    </xf>
    <xf numFmtId="4" fontId="0" fillId="33" borderId="43" xfId="0" applyNumberFormat="1" applyFont="1" applyFill="1" applyBorder="1" applyAlignment="1">
      <alignment/>
    </xf>
    <xf numFmtId="4" fontId="0" fillId="33" borderId="44" xfId="0" applyNumberFormat="1" applyFont="1" applyFill="1" applyBorder="1" applyAlignment="1">
      <alignment/>
    </xf>
    <xf numFmtId="4" fontId="0" fillId="33" borderId="45" xfId="0" applyNumberFormat="1" applyFont="1" applyFill="1" applyBorder="1" applyAlignment="1">
      <alignment/>
    </xf>
    <xf numFmtId="0" fontId="3" fillId="33" borderId="46" xfId="0" applyFont="1" applyFill="1" applyBorder="1" applyAlignment="1">
      <alignment horizontal="center"/>
    </xf>
    <xf numFmtId="4" fontId="8" fillId="35" borderId="47" xfId="0" applyNumberFormat="1" applyFont="1" applyFill="1" applyBorder="1" applyAlignment="1" applyProtection="1">
      <alignment/>
      <protection locked="0"/>
    </xf>
    <xf numFmtId="4" fontId="8" fillId="35" borderId="48" xfId="0" applyNumberFormat="1" applyFont="1" applyFill="1" applyBorder="1" applyAlignment="1" applyProtection="1">
      <alignment/>
      <protection locked="0"/>
    </xf>
    <xf numFmtId="4" fontId="8" fillId="35" borderId="48" xfId="0" applyNumberFormat="1" applyFont="1" applyFill="1" applyBorder="1" applyAlignment="1">
      <alignment/>
    </xf>
    <xf numFmtId="4" fontId="9" fillId="35" borderId="48" xfId="0" applyNumberFormat="1" applyFont="1" applyFill="1" applyBorder="1" applyAlignment="1" applyProtection="1">
      <alignment/>
      <protection locked="0"/>
    </xf>
    <xf numFmtId="4" fontId="7" fillId="35" borderId="48" xfId="0" applyNumberFormat="1" applyFont="1" applyFill="1" applyBorder="1" applyAlignment="1">
      <alignment/>
    </xf>
    <xf numFmtId="4" fontId="0" fillId="35" borderId="48" xfId="0" applyNumberFormat="1" applyFont="1" applyFill="1" applyBorder="1" applyAlignment="1" applyProtection="1">
      <alignment/>
      <protection locked="0"/>
    </xf>
    <xf numFmtId="4" fontId="0" fillId="33" borderId="48" xfId="0" applyNumberFormat="1" applyFont="1" applyFill="1" applyBorder="1" applyAlignment="1" applyProtection="1">
      <alignment horizontal="right"/>
      <protection locked="0"/>
    </xf>
    <xf numFmtId="4" fontId="0" fillId="33" borderId="49" xfId="0" applyNumberFormat="1" applyFont="1" applyFill="1" applyBorder="1" applyAlignment="1" applyProtection="1">
      <alignment/>
      <protection locked="0"/>
    </xf>
    <xf numFmtId="4" fontId="0" fillId="33" borderId="50" xfId="0" applyNumberFormat="1" applyFont="1" applyFill="1" applyBorder="1" applyAlignment="1" applyProtection="1">
      <alignment/>
      <protection locked="0"/>
    </xf>
    <xf numFmtId="4" fontId="0" fillId="35" borderId="38" xfId="0" applyNumberFormat="1" applyFont="1" applyFill="1" applyBorder="1" applyAlignment="1">
      <alignment/>
    </xf>
    <xf numFmtId="4" fontId="0" fillId="35" borderId="31" xfId="0" applyNumberFormat="1" applyFont="1" applyFill="1" applyBorder="1" applyAlignment="1">
      <alignment/>
    </xf>
    <xf numFmtId="4" fontId="0" fillId="35" borderId="32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 textRotation="180"/>
    </xf>
    <xf numFmtId="0" fontId="2" fillId="0" borderId="11" xfId="0" applyFont="1" applyBorder="1" applyAlignment="1">
      <alignment horizontal="right"/>
    </xf>
    <xf numFmtId="4" fontId="2" fillId="34" borderId="51" xfId="0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2" fillId="34" borderId="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showGridLines="0" tabSelected="1" zoomScalePageLayoutView="0" workbookViewId="0" topLeftCell="B1">
      <selection activeCell="O51" sqref="O51"/>
    </sheetView>
  </sheetViews>
  <sheetFormatPr defaultColWidth="9.140625" defaultRowHeight="12.75"/>
  <cols>
    <col min="1" max="1" width="8.140625" style="1" hidden="1" customWidth="1"/>
    <col min="2" max="2" width="43.7109375" style="1" customWidth="1"/>
    <col min="3" max="3" width="10.28125" style="1" customWidth="1"/>
    <col min="4" max="4" width="7.7109375" style="44" customWidth="1"/>
    <col min="5" max="5" width="10.28125" style="1" customWidth="1"/>
    <col min="6" max="6" width="7.7109375" style="44" customWidth="1"/>
    <col min="7" max="7" width="10.28125" style="1" customWidth="1"/>
    <col min="8" max="8" width="0.71875" style="1" customWidth="1"/>
    <col min="9" max="9" width="43.7109375" style="1" customWidth="1"/>
    <col min="10" max="10" width="10.28125" style="1" customWidth="1"/>
    <col min="11" max="11" width="7.7109375" style="44" customWidth="1"/>
    <col min="12" max="12" width="10.28125" style="1" customWidth="1"/>
    <col min="13" max="13" width="7.7109375" style="44" customWidth="1"/>
    <col min="14" max="14" width="10.28125" style="1" customWidth="1"/>
    <col min="15" max="15" width="9.140625" style="1" customWidth="1"/>
    <col min="16" max="16" width="10.140625" style="1" bestFit="1" customWidth="1"/>
    <col min="17" max="16384" width="9.140625" style="1" customWidth="1"/>
  </cols>
  <sheetData>
    <row r="1" spans="1:14" ht="15.75" customHeight="1" thickBot="1">
      <c r="A1" s="106"/>
      <c r="B1" s="107" t="s">
        <v>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6.5" thickTop="1">
      <c r="A2" s="106"/>
      <c r="B2" s="108" t="s">
        <v>13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22" ht="18.75" customHeight="1" thickBot="1">
      <c r="A3" s="106"/>
      <c r="B3" s="4" t="s">
        <v>91</v>
      </c>
      <c r="C3" s="5"/>
      <c r="D3" s="40"/>
      <c r="E3" s="5"/>
      <c r="F3" s="40"/>
      <c r="G3" s="5"/>
      <c r="H3" s="6"/>
      <c r="I3" s="6"/>
      <c r="J3" s="6"/>
      <c r="K3" s="49"/>
      <c r="L3" s="6"/>
      <c r="M3" s="113" t="s">
        <v>2</v>
      </c>
      <c r="N3" s="114"/>
      <c r="P3" s="111"/>
      <c r="Q3" s="111"/>
      <c r="R3" s="111"/>
      <c r="S3" s="111"/>
      <c r="T3" s="111"/>
      <c r="U3" s="111"/>
      <c r="V3" s="111"/>
    </row>
    <row r="4" spans="1:14" ht="18" customHeight="1" thickBot="1" thickTop="1">
      <c r="A4" s="106"/>
      <c r="B4" s="7"/>
      <c r="C4" s="93">
        <v>2012</v>
      </c>
      <c r="D4" s="82" t="s">
        <v>14</v>
      </c>
      <c r="E4" s="35">
        <v>2013</v>
      </c>
      <c r="F4" s="51" t="s">
        <v>14</v>
      </c>
      <c r="G4" s="35">
        <v>2014</v>
      </c>
      <c r="H4" s="24"/>
      <c r="I4" s="50"/>
      <c r="J4" s="34">
        <v>2012</v>
      </c>
      <c r="K4" s="51" t="s">
        <v>14</v>
      </c>
      <c r="L4" s="85">
        <v>2013</v>
      </c>
      <c r="M4" s="82" t="s">
        <v>14</v>
      </c>
      <c r="N4" s="75">
        <v>2013</v>
      </c>
    </row>
    <row r="5" spans="1:14" ht="12.75" customHeight="1">
      <c r="A5" s="106"/>
      <c r="B5" s="9" t="s">
        <v>15</v>
      </c>
      <c r="C5" s="94">
        <v>5839.91</v>
      </c>
      <c r="D5" s="83"/>
      <c r="E5" s="56">
        <v>1003.29</v>
      </c>
      <c r="F5" s="52"/>
      <c r="G5" s="56">
        <v>7466.47</v>
      </c>
      <c r="H5" s="10"/>
      <c r="I5" s="9" t="s">
        <v>4</v>
      </c>
      <c r="J5" s="58">
        <f>SUM(J6:J10)</f>
        <v>18750.25</v>
      </c>
      <c r="K5" s="52"/>
      <c r="L5" s="86">
        <f>SUM(L6:L10)</f>
        <v>36877.69</v>
      </c>
      <c r="M5" s="83"/>
      <c r="N5" s="76">
        <f>SUM(N6:N10)</f>
        <v>23696.890000000003</v>
      </c>
    </row>
    <row r="6" spans="1:14" ht="12.75" customHeight="1">
      <c r="A6" s="106"/>
      <c r="B6" s="9" t="s">
        <v>3</v>
      </c>
      <c r="C6" s="95">
        <v>3263.18</v>
      </c>
      <c r="D6" s="83"/>
      <c r="E6" s="57">
        <v>686.58</v>
      </c>
      <c r="F6" s="52"/>
      <c r="G6" s="57">
        <v>2246.54</v>
      </c>
      <c r="H6" s="10"/>
      <c r="I6" s="11" t="s">
        <v>89</v>
      </c>
      <c r="J6" s="59">
        <v>6055</v>
      </c>
      <c r="K6" s="52"/>
      <c r="L6" s="87">
        <v>5078.1</v>
      </c>
      <c r="M6" s="83"/>
      <c r="N6" s="77">
        <v>7602.1</v>
      </c>
    </row>
    <row r="7" spans="1:14" ht="12.75" customHeight="1">
      <c r="A7" s="106"/>
      <c r="B7" s="9" t="s">
        <v>6</v>
      </c>
      <c r="C7" s="96">
        <f>SUM(C8:C10)</f>
        <v>256337.61</v>
      </c>
      <c r="D7" s="83"/>
      <c r="E7" s="62">
        <f>SUM(E8:E10)</f>
        <v>310171.93</v>
      </c>
      <c r="F7" s="52"/>
      <c r="G7" s="62">
        <f>SUM(G8:G10)</f>
        <v>291974.74</v>
      </c>
      <c r="H7" s="10"/>
      <c r="I7" s="11" t="s">
        <v>41</v>
      </c>
      <c r="J7" s="59">
        <v>2655</v>
      </c>
      <c r="K7" s="52"/>
      <c r="L7" s="87">
        <v>2814.55</v>
      </c>
      <c r="M7" s="83"/>
      <c r="N7" s="77">
        <v>10233.16</v>
      </c>
    </row>
    <row r="8" spans="1:14" ht="12.75" customHeight="1">
      <c r="A8" s="106"/>
      <c r="B8" s="11" t="s">
        <v>16</v>
      </c>
      <c r="C8" s="97">
        <v>82337.61</v>
      </c>
      <c r="D8" s="83"/>
      <c r="E8" s="53">
        <v>74171.93</v>
      </c>
      <c r="F8" s="52"/>
      <c r="G8" s="53">
        <v>80974.74</v>
      </c>
      <c r="H8" s="10" t="s">
        <v>0</v>
      </c>
      <c r="I8" s="11" t="s">
        <v>42</v>
      </c>
      <c r="J8" s="59">
        <v>1699.58</v>
      </c>
      <c r="K8" s="52"/>
      <c r="L8" s="87">
        <v>1700</v>
      </c>
      <c r="M8" s="83"/>
      <c r="N8" s="77">
        <v>1668.97</v>
      </c>
    </row>
    <row r="9" spans="1:14" ht="12.75" customHeight="1">
      <c r="A9" s="106"/>
      <c r="B9" s="11" t="s">
        <v>17</v>
      </c>
      <c r="C9" s="97">
        <v>174000</v>
      </c>
      <c r="D9" s="83"/>
      <c r="E9" s="53">
        <v>219549.68</v>
      </c>
      <c r="F9" s="52"/>
      <c r="G9" s="53">
        <v>211000</v>
      </c>
      <c r="H9" s="12"/>
      <c r="I9" s="11" t="s">
        <v>88</v>
      </c>
      <c r="J9" s="59">
        <v>0</v>
      </c>
      <c r="K9" s="52"/>
      <c r="L9" s="87">
        <v>23000</v>
      </c>
      <c r="M9" s="83"/>
      <c r="N9" s="77"/>
    </row>
    <row r="10" spans="1:14" ht="12.75" customHeight="1">
      <c r="A10" s="106"/>
      <c r="B10" s="11" t="s">
        <v>18</v>
      </c>
      <c r="C10" s="97">
        <v>0</v>
      </c>
      <c r="D10" s="84"/>
      <c r="E10" s="53">
        <v>16450.32</v>
      </c>
      <c r="F10" s="45"/>
      <c r="G10" s="53">
        <v>0</v>
      </c>
      <c r="H10" s="12"/>
      <c r="I10" s="11" t="s">
        <v>43</v>
      </c>
      <c r="J10" s="59">
        <v>8340.67</v>
      </c>
      <c r="K10" s="52"/>
      <c r="L10" s="87">
        <v>4285.04</v>
      </c>
      <c r="M10" s="83"/>
      <c r="N10" s="77">
        <v>4192.66</v>
      </c>
    </row>
    <row r="11" spans="1:14" ht="12.75" customHeight="1">
      <c r="A11" s="106"/>
      <c r="B11" s="9" t="s">
        <v>8</v>
      </c>
      <c r="C11" s="98">
        <f>SUM(C12:C15)</f>
        <v>53634.340000000004</v>
      </c>
      <c r="D11" s="83"/>
      <c r="E11" s="54">
        <f>SUM(E12:E15)</f>
        <v>2004.06</v>
      </c>
      <c r="F11" s="52"/>
      <c r="G11" s="54">
        <f>SUM(G12:G15)</f>
        <v>1853.7</v>
      </c>
      <c r="H11" s="12"/>
      <c r="I11" s="9" t="s">
        <v>5</v>
      </c>
      <c r="J11" s="58">
        <f>SUM(J12:J13)</f>
        <v>11677.11</v>
      </c>
      <c r="K11" s="52"/>
      <c r="L11" s="86">
        <f>SUM(L12:L13)</f>
        <v>9306.38</v>
      </c>
      <c r="M11" s="83"/>
      <c r="N11" s="76">
        <f>SUM(N12:N13)</f>
        <v>10276.38</v>
      </c>
    </row>
    <row r="12" spans="1:16" ht="12.75" customHeight="1">
      <c r="A12" s="106"/>
      <c r="B12" s="11" t="s">
        <v>19</v>
      </c>
      <c r="C12" s="99">
        <v>44507.91</v>
      </c>
      <c r="D12" s="83"/>
      <c r="E12" s="55">
        <v>2004.06</v>
      </c>
      <c r="F12" s="52"/>
      <c r="G12" s="55">
        <v>1853.7</v>
      </c>
      <c r="H12" s="12"/>
      <c r="I12" s="11" t="s">
        <v>44</v>
      </c>
      <c r="J12" s="59">
        <v>821.5</v>
      </c>
      <c r="K12" s="52"/>
      <c r="L12" s="87">
        <v>821.5</v>
      </c>
      <c r="M12" s="83"/>
      <c r="N12" s="77">
        <v>821.5</v>
      </c>
      <c r="P12" s="32"/>
    </row>
    <row r="13" spans="1:14" ht="12.75" customHeight="1">
      <c r="A13" s="106"/>
      <c r="B13" s="11" t="s">
        <v>77</v>
      </c>
      <c r="C13" s="99">
        <v>1982.42</v>
      </c>
      <c r="D13" s="83"/>
      <c r="E13" s="55">
        <v>0</v>
      </c>
      <c r="F13" s="52"/>
      <c r="G13" s="55">
        <v>0</v>
      </c>
      <c r="H13" s="12"/>
      <c r="I13" s="11" t="s">
        <v>45</v>
      </c>
      <c r="J13" s="59">
        <v>10855.61</v>
      </c>
      <c r="K13" s="52"/>
      <c r="L13" s="87">
        <v>8484.88</v>
      </c>
      <c r="M13" s="83"/>
      <c r="N13" s="77">
        <v>9454.88</v>
      </c>
    </row>
    <row r="14" spans="1:14" ht="12.75" customHeight="1">
      <c r="A14" s="106"/>
      <c r="B14" s="11" t="s">
        <v>79</v>
      </c>
      <c r="C14" s="99">
        <v>394.01</v>
      </c>
      <c r="D14" s="83"/>
      <c r="E14" s="55">
        <v>0</v>
      </c>
      <c r="F14" s="52"/>
      <c r="G14" s="55">
        <v>0</v>
      </c>
      <c r="H14" s="12"/>
      <c r="I14" s="9" t="s">
        <v>7</v>
      </c>
      <c r="J14" s="58">
        <f>J15</f>
        <v>216138.13</v>
      </c>
      <c r="K14" s="52"/>
      <c r="L14" s="86">
        <f>SUM(L15:L18)</f>
        <v>249549.68</v>
      </c>
      <c r="M14" s="83"/>
      <c r="N14" s="76">
        <f>SUM(N15:N18)</f>
        <v>234802.71</v>
      </c>
    </row>
    <row r="15" spans="1:14" ht="12.75" customHeight="1">
      <c r="A15" s="106"/>
      <c r="B15" s="11" t="s">
        <v>81</v>
      </c>
      <c r="C15" s="99">
        <v>6750</v>
      </c>
      <c r="D15" s="83"/>
      <c r="E15" s="55">
        <v>0</v>
      </c>
      <c r="F15" s="52"/>
      <c r="G15" s="55">
        <v>0</v>
      </c>
      <c r="H15" s="12"/>
      <c r="I15" s="11" t="s">
        <v>46</v>
      </c>
      <c r="J15" s="59">
        <v>216138.13</v>
      </c>
      <c r="K15" s="52"/>
      <c r="L15" s="87">
        <v>219549.68</v>
      </c>
      <c r="M15" s="83"/>
      <c r="N15" s="77">
        <v>234802.71</v>
      </c>
    </row>
    <row r="16" spans="1:16" ht="12.75" customHeight="1">
      <c r="A16" s="106"/>
      <c r="B16" s="9" t="s">
        <v>11</v>
      </c>
      <c r="C16" s="96">
        <f>SUM(C17:C44)</f>
        <v>543794.95</v>
      </c>
      <c r="D16" s="83">
        <f>(E16-C16)/C16</f>
        <v>0.15544326036863715</v>
      </c>
      <c r="E16" s="33">
        <f>SUM(E17:E44)</f>
        <v>628324.21</v>
      </c>
      <c r="F16" s="52">
        <f>(G16-E16)/E16</f>
        <v>0.07032095739236331</v>
      </c>
      <c r="G16" s="33">
        <f>SUM(G17:G44)</f>
        <v>672508.5700000003</v>
      </c>
      <c r="H16" s="12"/>
      <c r="I16" s="68" t="s">
        <v>85</v>
      </c>
      <c r="J16" s="59">
        <v>0</v>
      </c>
      <c r="K16" s="52"/>
      <c r="L16" s="87">
        <v>23500</v>
      </c>
      <c r="M16" s="83"/>
      <c r="N16" s="53">
        <v>0</v>
      </c>
      <c r="P16" s="3"/>
    </row>
    <row r="17" spans="1:14" ht="12.75" customHeight="1">
      <c r="A17" s="106"/>
      <c r="B17" s="11" t="s">
        <v>20</v>
      </c>
      <c r="C17" s="97">
        <v>25095.92</v>
      </c>
      <c r="D17" s="83">
        <f aca="true" t="shared" si="0" ref="D17:D26">(E17-C17)/C17</f>
        <v>0.2663281521458468</v>
      </c>
      <c r="E17" s="53">
        <v>31779.67</v>
      </c>
      <c r="F17" s="52">
        <f aca="true" t="shared" si="1" ref="F17:F26">(G17-E17)/E17</f>
        <v>0.031978934960621014</v>
      </c>
      <c r="G17" s="53">
        <v>32795.95</v>
      </c>
      <c r="H17" s="8"/>
      <c r="I17" s="70" t="s">
        <v>83</v>
      </c>
      <c r="J17" s="59">
        <v>0</v>
      </c>
      <c r="K17" s="52"/>
      <c r="L17" s="88">
        <v>3500</v>
      </c>
      <c r="M17" s="83"/>
      <c r="N17" s="55">
        <v>0</v>
      </c>
    </row>
    <row r="18" spans="1:14" ht="12.75" customHeight="1">
      <c r="A18" s="106"/>
      <c r="B18" s="11" t="s">
        <v>21</v>
      </c>
      <c r="C18" s="99">
        <v>402847.61</v>
      </c>
      <c r="D18" s="83">
        <f t="shared" si="0"/>
        <v>0.0995892714865554</v>
      </c>
      <c r="E18" s="55">
        <v>442966.91</v>
      </c>
      <c r="F18" s="52">
        <f t="shared" si="1"/>
        <v>0.10284034534317711</v>
      </c>
      <c r="G18" s="55">
        <v>488521.78</v>
      </c>
      <c r="H18" s="8"/>
      <c r="I18" s="69" t="s">
        <v>84</v>
      </c>
      <c r="J18" s="59">
        <v>0</v>
      </c>
      <c r="K18" s="52"/>
      <c r="L18" s="88">
        <v>3000</v>
      </c>
      <c r="M18" s="83"/>
      <c r="N18" s="55">
        <v>0</v>
      </c>
    </row>
    <row r="19" spans="1:14" ht="12.75" customHeight="1">
      <c r="A19" s="106"/>
      <c r="B19" s="11" t="s">
        <v>22</v>
      </c>
      <c r="C19" s="99">
        <v>3767.44</v>
      </c>
      <c r="D19" s="83">
        <f t="shared" si="0"/>
        <v>-0.2970850232518633</v>
      </c>
      <c r="E19" s="55">
        <v>2648.19</v>
      </c>
      <c r="F19" s="52">
        <f t="shared" si="1"/>
        <v>0.467632609442676</v>
      </c>
      <c r="G19" s="55">
        <v>3886.57</v>
      </c>
      <c r="H19" s="10"/>
      <c r="I19" s="9" t="s">
        <v>9</v>
      </c>
      <c r="J19" s="58">
        <f>J20</f>
        <v>39595.79</v>
      </c>
      <c r="K19" s="52">
        <f aca="true" t="shared" si="2" ref="K19:K26">(L19-J19)/J19</f>
        <v>0.7581634310112261</v>
      </c>
      <c r="L19" s="86">
        <f>L20</f>
        <v>69615.87</v>
      </c>
      <c r="M19" s="83">
        <f aca="true" t="shared" si="3" ref="M19:M26">(N19-L19)/L19</f>
        <v>0.14114224242259713</v>
      </c>
      <c r="N19" s="76">
        <f>N20</f>
        <v>79441.61</v>
      </c>
    </row>
    <row r="20" spans="1:15" ht="12.75" customHeight="1">
      <c r="A20" s="106"/>
      <c r="B20" s="11" t="s">
        <v>23</v>
      </c>
      <c r="C20" s="99">
        <v>14726.35</v>
      </c>
      <c r="D20" s="83">
        <f t="shared" si="0"/>
        <v>0.026781924916900634</v>
      </c>
      <c r="E20" s="55">
        <v>15120.75</v>
      </c>
      <c r="F20" s="52">
        <f t="shared" si="1"/>
        <v>-0.04003438982854689</v>
      </c>
      <c r="G20" s="55">
        <v>14515.4</v>
      </c>
      <c r="H20" s="10"/>
      <c r="I20" s="11" t="s">
        <v>73</v>
      </c>
      <c r="J20" s="59">
        <v>39595.79</v>
      </c>
      <c r="K20" s="52">
        <f t="shared" si="2"/>
        <v>0.7581634310112261</v>
      </c>
      <c r="L20" s="87">
        <v>69615.87</v>
      </c>
      <c r="M20" s="83">
        <f t="shared" si="3"/>
        <v>0.14114224242259713</v>
      </c>
      <c r="N20" s="77">
        <v>79441.61</v>
      </c>
      <c r="O20" s="2"/>
    </row>
    <row r="21" spans="1:14" ht="12.75" customHeight="1">
      <c r="A21" s="106"/>
      <c r="B21" s="11" t="s">
        <v>24</v>
      </c>
      <c r="C21" s="99">
        <v>1100</v>
      </c>
      <c r="D21" s="83">
        <f t="shared" si="0"/>
        <v>-1</v>
      </c>
      <c r="E21" s="55">
        <v>0</v>
      </c>
      <c r="F21" s="52" t="e">
        <f t="shared" si="1"/>
        <v>#DIV/0!</v>
      </c>
      <c r="G21" s="55">
        <v>6512</v>
      </c>
      <c r="H21" s="10"/>
      <c r="I21" s="9" t="s">
        <v>10</v>
      </c>
      <c r="J21" s="58">
        <f>SUM(J22:J29)</f>
        <v>25644.510000000002</v>
      </c>
      <c r="K21" s="52">
        <f t="shared" si="2"/>
        <v>-0.8742214220509575</v>
      </c>
      <c r="L21" s="86">
        <f>SUM(L22:L29)</f>
        <v>3225.53</v>
      </c>
      <c r="M21" s="83">
        <f t="shared" si="3"/>
        <v>0.6728227609106099</v>
      </c>
      <c r="N21" s="76">
        <f>SUM(N22:N29)</f>
        <v>5395.74</v>
      </c>
    </row>
    <row r="22" spans="1:14" ht="12.75" customHeight="1">
      <c r="A22" s="106"/>
      <c r="B22" s="11" t="s">
        <v>25</v>
      </c>
      <c r="C22" s="99">
        <v>1981</v>
      </c>
      <c r="D22" s="83">
        <f t="shared" si="0"/>
        <v>0.37500252397778905</v>
      </c>
      <c r="E22" s="55">
        <v>2723.88</v>
      </c>
      <c r="F22" s="52">
        <f t="shared" si="1"/>
        <v>-0.2569423028914637</v>
      </c>
      <c r="G22" s="55">
        <v>2024</v>
      </c>
      <c r="H22" s="10"/>
      <c r="I22" s="11" t="s">
        <v>47</v>
      </c>
      <c r="J22" s="59">
        <v>13541.5</v>
      </c>
      <c r="K22" s="52">
        <f t="shared" si="2"/>
        <v>-0.9926980024369532</v>
      </c>
      <c r="L22" s="87">
        <v>98.88</v>
      </c>
      <c r="M22" s="83">
        <f t="shared" si="3"/>
        <v>29.0146642394822</v>
      </c>
      <c r="N22" s="77">
        <v>2967.85</v>
      </c>
    </row>
    <row r="23" spans="1:14" ht="12.75" customHeight="1">
      <c r="A23" s="106"/>
      <c r="B23" s="11" t="s">
        <v>26</v>
      </c>
      <c r="C23" s="99">
        <v>7199.47</v>
      </c>
      <c r="D23" s="83">
        <f t="shared" si="0"/>
        <v>-0.0032141254842370797</v>
      </c>
      <c r="E23" s="55">
        <v>7176.33</v>
      </c>
      <c r="F23" s="52">
        <f t="shared" si="1"/>
        <v>0.389799521482429</v>
      </c>
      <c r="G23" s="55">
        <v>9973.66</v>
      </c>
      <c r="H23" s="10"/>
      <c r="I23" s="11" t="s">
        <v>48</v>
      </c>
      <c r="J23" s="59">
        <v>192.11</v>
      </c>
      <c r="K23" s="52">
        <f t="shared" si="2"/>
        <v>6.0700640258185405</v>
      </c>
      <c r="L23" s="87">
        <v>1358.23</v>
      </c>
      <c r="M23" s="83">
        <f t="shared" si="3"/>
        <v>-0.5987424810230962</v>
      </c>
      <c r="N23" s="77">
        <v>545</v>
      </c>
    </row>
    <row r="24" spans="1:14" ht="12.75" customHeight="1">
      <c r="A24" s="106"/>
      <c r="B24" s="11" t="s">
        <v>78</v>
      </c>
      <c r="C24" s="99">
        <v>7560.44</v>
      </c>
      <c r="D24" s="83">
        <f t="shared" si="0"/>
        <v>-0.7370391141256329</v>
      </c>
      <c r="E24" s="55">
        <v>1988.1</v>
      </c>
      <c r="F24" s="52">
        <f t="shared" si="1"/>
        <v>-0.8189728886876917</v>
      </c>
      <c r="G24" s="55">
        <v>359.9</v>
      </c>
      <c r="H24" s="13"/>
      <c r="I24" s="11" t="s">
        <v>49</v>
      </c>
      <c r="J24" s="59">
        <v>76.54</v>
      </c>
      <c r="K24" s="52">
        <f t="shared" si="2"/>
        <v>1.2733211392735821</v>
      </c>
      <c r="L24" s="87">
        <v>174</v>
      </c>
      <c r="M24" s="83">
        <f t="shared" si="3"/>
        <v>0.4412068965517242</v>
      </c>
      <c r="N24" s="77">
        <v>250.77</v>
      </c>
    </row>
    <row r="25" spans="1:15" ht="12.75" customHeight="1">
      <c r="A25" s="106"/>
      <c r="B25" s="11" t="s">
        <v>31</v>
      </c>
      <c r="C25" s="99">
        <v>1715.13</v>
      </c>
      <c r="D25" s="83">
        <f t="shared" si="0"/>
        <v>0.44478844169246634</v>
      </c>
      <c r="E25" s="55">
        <v>2478</v>
      </c>
      <c r="F25" s="52">
        <f t="shared" si="1"/>
        <v>-1</v>
      </c>
      <c r="G25" s="55">
        <v>0</v>
      </c>
      <c r="H25" s="12"/>
      <c r="I25" s="11" t="s">
        <v>50</v>
      </c>
      <c r="J25" s="59">
        <v>440</v>
      </c>
      <c r="K25" s="52">
        <f t="shared" si="2"/>
        <v>-0.5227272727272727</v>
      </c>
      <c r="L25" s="87">
        <v>210</v>
      </c>
      <c r="M25" s="83">
        <f t="shared" si="3"/>
        <v>0.5714285714285714</v>
      </c>
      <c r="N25" s="77">
        <v>330</v>
      </c>
      <c r="O25" s="112" t="s">
        <v>0</v>
      </c>
    </row>
    <row r="26" spans="1:15" ht="12.75" customHeight="1">
      <c r="A26" s="106"/>
      <c r="B26" s="11" t="s">
        <v>28</v>
      </c>
      <c r="C26" s="99">
        <v>231.3</v>
      </c>
      <c r="D26" s="83">
        <f t="shared" si="0"/>
        <v>4.808257674016429</v>
      </c>
      <c r="E26" s="55">
        <v>1343.45</v>
      </c>
      <c r="F26" s="52">
        <f t="shared" si="1"/>
        <v>-1</v>
      </c>
      <c r="G26" s="55">
        <v>0</v>
      </c>
      <c r="H26" s="14"/>
      <c r="I26" s="11" t="s">
        <v>51</v>
      </c>
      <c r="J26" s="59">
        <v>1819.18</v>
      </c>
      <c r="K26" s="52">
        <f t="shared" si="2"/>
        <v>-0.3406809661495839</v>
      </c>
      <c r="L26" s="87">
        <v>1199.42</v>
      </c>
      <c r="M26" s="83">
        <f t="shared" si="3"/>
        <v>-0.12280935785629736</v>
      </c>
      <c r="N26" s="77">
        <v>1052.12</v>
      </c>
      <c r="O26" s="112"/>
    </row>
    <row r="27" spans="1:15" ht="12.75" customHeight="1">
      <c r="A27" s="106"/>
      <c r="B27" s="11" t="s">
        <v>87</v>
      </c>
      <c r="C27" s="99"/>
      <c r="D27" s="83"/>
      <c r="E27" s="55">
        <v>6761.4</v>
      </c>
      <c r="F27" s="52"/>
      <c r="G27" s="55">
        <v>6809.11</v>
      </c>
      <c r="H27" s="14"/>
      <c r="I27" s="11" t="s">
        <v>76</v>
      </c>
      <c r="J27" s="59">
        <v>1755.18</v>
      </c>
      <c r="K27" s="45"/>
      <c r="L27" s="87">
        <v>0</v>
      </c>
      <c r="M27" s="84"/>
      <c r="N27" s="77">
        <v>0</v>
      </c>
      <c r="O27" s="112"/>
    </row>
    <row r="28" spans="1:14" ht="12.75" customHeight="1">
      <c r="A28" s="106"/>
      <c r="B28" s="11" t="s">
        <v>27</v>
      </c>
      <c r="C28" s="99">
        <v>0</v>
      </c>
      <c r="D28" s="84"/>
      <c r="E28" s="55">
        <v>0</v>
      </c>
      <c r="F28" s="45"/>
      <c r="G28" s="55">
        <v>1767.86</v>
      </c>
      <c r="H28" s="14"/>
      <c r="I28" s="11" t="s">
        <v>80</v>
      </c>
      <c r="J28" s="59">
        <v>6750</v>
      </c>
      <c r="K28" s="45"/>
      <c r="L28" s="87">
        <v>0</v>
      </c>
      <c r="M28" s="84"/>
      <c r="N28" s="77">
        <v>0</v>
      </c>
    </row>
    <row r="29" spans="1:15" ht="12.75" customHeight="1">
      <c r="A29" s="106"/>
      <c r="B29" s="11" t="s">
        <v>82</v>
      </c>
      <c r="C29" s="99">
        <v>0</v>
      </c>
      <c r="D29" s="83"/>
      <c r="E29" s="72">
        <v>22165.58</v>
      </c>
      <c r="F29" s="52"/>
      <c r="G29" s="72">
        <v>18</v>
      </c>
      <c r="H29" s="14"/>
      <c r="I29" s="11" t="s">
        <v>74</v>
      </c>
      <c r="J29" s="59">
        <v>1070</v>
      </c>
      <c r="K29" s="45"/>
      <c r="L29" s="87">
        <v>185</v>
      </c>
      <c r="M29" s="84"/>
      <c r="N29" s="77">
        <v>250</v>
      </c>
      <c r="O29" s="3" t="s">
        <v>0</v>
      </c>
    </row>
    <row r="30" spans="1:15" ht="12.75" customHeight="1">
      <c r="A30" s="106"/>
      <c r="B30" s="11" t="s">
        <v>93</v>
      </c>
      <c r="C30" s="99">
        <v>1582.5</v>
      </c>
      <c r="D30" s="83"/>
      <c r="E30" s="72">
        <v>1529.85</v>
      </c>
      <c r="F30" s="52"/>
      <c r="G30" s="72">
        <v>6164.65</v>
      </c>
      <c r="H30" s="14"/>
      <c r="I30" s="9" t="s">
        <v>12</v>
      </c>
      <c r="J30" s="30">
        <f>SUM(J31:J48)</f>
        <v>551064.2</v>
      </c>
      <c r="K30" s="52">
        <f aca="true" t="shared" si="4" ref="K30:K43">(L30-J30)/J30</f>
        <v>0.04092376169600586</v>
      </c>
      <c r="L30" s="89">
        <f>SUM(L31:L48)</f>
        <v>573615.8200000001</v>
      </c>
      <c r="M30" s="83">
        <f aca="true" t="shared" si="5" ref="M30:M40">(N30-L30)/L30</f>
        <v>0.08511074537658321</v>
      </c>
      <c r="N30" s="78">
        <f>SUM(N31:N48)</f>
        <v>622436.6900000001</v>
      </c>
      <c r="O30" s="3"/>
    </row>
    <row r="31" spans="1:15" ht="12.75" customHeight="1">
      <c r="A31" s="106"/>
      <c r="B31" s="11" t="s">
        <v>86</v>
      </c>
      <c r="C31" s="99">
        <v>1386</v>
      </c>
      <c r="D31" s="83">
        <f>(E31-C31)/C31</f>
        <v>2.25</v>
      </c>
      <c r="E31" s="72">
        <v>4504.5</v>
      </c>
      <c r="F31" s="52">
        <f>(G31-E31)/E31</f>
        <v>-0.9892329892329892</v>
      </c>
      <c r="G31" s="72">
        <v>48.5</v>
      </c>
      <c r="H31" s="14"/>
      <c r="I31" s="11" t="s">
        <v>52</v>
      </c>
      <c r="J31" s="31">
        <v>453588.5</v>
      </c>
      <c r="K31" s="52">
        <f t="shared" si="4"/>
        <v>0.026758438540659665</v>
      </c>
      <c r="L31" s="88">
        <v>465725.82</v>
      </c>
      <c r="M31" s="83">
        <f t="shared" si="5"/>
        <v>0.09384562359029185</v>
      </c>
      <c r="N31" s="72">
        <v>509432.15</v>
      </c>
      <c r="O31" s="3"/>
    </row>
    <row r="32" spans="1:15" ht="12.75" customHeight="1">
      <c r="A32" s="106"/>
      <c r="B32" s="11" t="s">
        <v>29</v>
      </c>
      <c r="C32" s="99">
        <v>0</v>
      </c>
      <c r="D32" s="84"/>
      <c r="E32" s="72">
        <v>0</v>
      </c>
      <c r="F32" s="45"/>
      <c r="G32" s="72">
        <v>3700</v>
      </c>
      <c r="H32" s="14"/>
      <c r="I32" s="11" t="s">
        <v>53</v>
      </c>
      <c r="J32" s="31">
        <v>5679.97</v>
      </c>
      <c r="K32" s="52">
        <f t="shared" si="4"/>
        <v>-0.49093921270710944</v>
      </c>
      <c r="L32" s="88">
        <v>2891.45</v>
      </c>
      <c r="M32" s="83">
        <f t="shared" si="5"/>
        <v>0.5547078455446229</v>
      </c>
      <c r="N32" s="72">
        <v>4495.36</v>
      </c>
      <c r="O32" s="3" t="s">
        <v>0</v>
      </c>
    </row>
    <row r="33" spans="1:15" ht="12.75" customHeight="1">
      <c r="A33" s="106"/>
      <c r="B33" s="11" t="s">
        <v>90</v>
      </c>
      <c r="C33" s="99">
        <v>0</v>
      </c>
      <c r="D33" s="84"/>
      <c r="E33" s="72">
        <v>0</v>
      </c>
      <c r="F33" s="45"/>
      <c r="G33" s="72">
        <v>3179.78</v>
      </c>
      <c r="H33" s="14"/>
      <c r="I33" s="11" t="s">
        <v>54</v>
      </c>
      <c r="J33" s="31">
        <v>12591.91</v>
      </c>
      <c r="K33" s="52">
        <f t="shared" si="4"/>
        <v>-0.06964551049046565</v>
      </c>
      <c r="L33" s="88">
        <v>11714.94</v>
      </c>
      <c r="M33" s="83">
        <f t="shared" si="5"/>
        <v>0.14380611424386297</v>
      </c>
      <c r="N33" s="72">
        <v>13399.62</v>
      </c>
      <c r="O33" s="3" t="s">
        <v>0</v>
      </c>
    </row>
    <row r="34" spans="1:15" ht="12.75" customHeight="1">
      <c r="A34" s="106"/>
      <c r="B34" s="11" t="s">
        <v>92</v>
      </c>
      <c r="C34" s="99">
        <v>0</v>
      </c>
      <c r="D34" s="84"/>
      <c r="E34" s="72">
        <v>0</v>
      </c>
      <c r="F34" s="45"/>
      <c r="G34" s="72">
        <v>5329.05</v>
      </c>
      <c r="H34" s="14"/>
      <c r="I34" s="11" t="s">
        <v>55</v>
      </c>
      <c r="J34" s="31">
        <v>2395</v>
      </c>
      <c r="K34" s="52">
        <f t="shared" si="4"/>
        <v>0.33402922755741127</v>
      </c>
      <c r="L34" s="88">
        <v>3195</v>
      </c>
      <c r="M34" s="83">
        <f t="shared" si="5"/>
        <v>-0.43661971830985913</v>
      </c>
      <c r="N34" s="72">
        <v>1800</v>
      </c>
      <c r="O34" s="3" t="s">
        <v>0</v>
      </c>
    </row>
    <row r="35" spans="1:15" ht="12.75" customHeight="1">
      <c r="A35" s="106"/>
      <c r="B35" s="11" t="s">
        <v>30</v>
      </c>
      <c r="C35" s="99">
        <v>0</v>
      </c>
      <c r="D35" s="83"/>
      <c r="E35" s="72">
        <v>270</v>
      </c>
      <c r="F35" s="52"/>
      <c r="G35" s="72">
        <v>2915.66</v>
      </c>
      <c r="H35" s="14"/>
      <c r="I35" s="11" t="s">
        <v>56</v>
      </c>
      <c r="J35" s="31">
        <v>3915.66</v>
      </c>
      <c r="K35" s="52">
        <f t="shared" si="4"/>
        <v>-0.003999325784158955</v>
      </c>
      <c r="L35" s="88">
        <v>3900</v>
      </c>
      <c r="M35" s="83">
        <f t="shared" si="5"/>
        <v>0.24102564102564103</v>
      </c>
      <c r="N35" s="72">
        <v>4840</v>
      </c>
      <c r="O35" s="3" t="s">
        <v>0</v>
      </c>
    </row>
    <row r="36" spans="1:15" ht="12.75" customHeight="1">
      <c r="A36" s="106"/>
      <c r="B36" s="11" t="s">
        <v>32</v>
      </c>
      <c r="C36" s="99">
        <v>8658.38</v>
      </c>
      <c r="D36" s="83">
        <f aca="true" t="shared" si="6" ref="D36:D44">(E36-C36)/C36</f>
        <v>-0.08301783936486956</v>
      </c>
      <c r="E36" s="72">
        <v>7939.58</v>
      </c>
      <c r="F36" s="52">
        <f aca="true" t="shared" si="7" ref="F36:F44">(G36-E36)/E36</f>
        <v>0.07378601890780116</v>
      </c>
      <c r="G36" s="72">
        <v>8525.41</v>
      </c>
      <c r="H36" s="14"/>
      <c r="I36" s="11" t="s">
        <v>57</v>
      </c>
      <c r="J36" s="31">
        <v>300</v>
      </c>
      <c r="K36" s="52">
        <f t="shared" si="4"/>
        <v>-0.3</v>
      </c>
      <c r="L36" s="88">
        <v>210</v>
      </c>
      <c r="M36" s="83">
        <f t="shared" si="5"/>
        <v>0.07142857142857142</v>
      </c>
      <c r="N36" s="72">
        <v>225</v>
      </c>
      <c r="O36" s="3" t="s">
        <v>0</v>
      </c>
    </row>
    <row r="37" spans="1:15" ht="12.75" customHeight="1">
      <c r="A37" s="106"/>
      <c r="B37" s="11" t="s">
        <v>33</v>
      </c>
      <c r="C37" s="99">
        <v>2031.8</v>
      </c>
      <c r="D37" s="83">
        <f t="shared" si="6"/>
        <v>-0.3880549266660105</v>
      </c>
      <c r="E37" s="72">
        <v>1243.35</v>
      </c>
      <c r="F37" s="52">
        <f t="shared" si="7"/>
        <v>-0.1538585273655849</v>
      </c>
      <c r="G37" s="72">
        <v>1052.05</v>
      </c>
      <c r="H37" s="14"/>
      <c r="I37" s="11" t="s">
        <v>58</v>
      </c>
      <c r="J37" s="31">
        <v>1550</v>
      </c>
      <c r="K37" s="52">
        <f t="shared" si="4"/>
        <v>-0.03870967741935484</v>
      </c>
      <c r="L37" s="88">
        <v>1490</v>
      </c>
      <c r="M37" s="83">
        <f t="shared" si="5"/>
        <v>-0.8120805369127517</v>
      </c>
      <c r="N37" s="72">
        <v>280</v>
      </c>
      <c r="O37" s="3" t="s">
        <v>0</v>
      </c>
    </row>
    <row r="38" spans="1:15" ht="12.75" customHeight="1">
      <c r="A38" s="106"/>
      <c r="B38" s="11" t="s">
        <v>34</v>
      </c>
      <c r="C38" s="99">
        <v>1770</v>
      </c>
      <c r="D38" s="83">
        <f t="shared" si="6"/>
        <v>-0.3926553672316384</v>
      </c>
      <c r="E38" s="72">
        <v>1075</v>
      </c>
      <c r="F38" s="52">
        <f t="shared" si="7"/>
        <v>0.42697674418604653</v>
      </c>
      <c r="G38" s="72">
        <v>1534</v>
      </c>
      <c r="H38" s="14"/>
      <c r="I38" s="11" t="s">
        <v>59</v>
      </c>
      <c r="J38" s="31">
        <v>2370</v>
      </c>
      <c r="K38" s="52">
        <f t="shared" si="4"/>
        <v>-0.5189873417721519</v>
      </c>
      <c r="L38" s="88">
        <v>1140</v>
      </c>
      <c r="M38" s="83">
        <f t="shared" si="5"/>
        <v>-0.20175438596491227</v>
      </c>
      <c r="N38" s="72">
        <v>910</v>
      </c>
      <c r="O38" s="3"/>
    </row>
    <row r="39" spans="1:15" ht="12.75" customHeight="1">
      <c r="A39" s="106"/>
      <c r="B39" s="11" t="s">
        <v>35</v>
      </c>
      <c r="C39" s="99">
        <v>4908.62</v>
      </c>
      <c r="D39" s="83">
        <f t="shared" si="6"/>
        <v>0.02248289743349448</v>
      </c>
      <c r="E39" s="72">
        <v>5018.98</v>
      </c>
      <c r="F39" s="52">
        <f t="shared" si="7"/>
        <v>-0.28086184842338474</v>
      </c>
      <c r="G39" s="72">
        <v>3609.34</v>
      </c>
      <c r="H39" s="14"/>
      <c r="I39" s="11" t="s">
        <v>60</v>
      </c>
      <c r="J39" s="31">
        <v>48634</v>
      </c>
      <c r="K39" s="52">
        <f t="shared" si="4"/>
        <v>0.1575235432002303</v>
      </c>
      <c r="L39" s="88">
        <v>56295</v>
      </c>
      <c r="M39" s="83">
        <f t="shared" si="5"/>
        <v>0.11874944488853362</v>
      </c>
      <c r="N39" s="72">
        <v>62980</v>
      </c>
      <c r="O39" s="3" t="s">
        <v>0</v>
      </c>
    </row>
    <row r="40" spans="1:15" ht="12.75" customHeight="1">
      <c r="A40" s="106"/>
      <c r="B40" s="11" t="s">
        <v>40</v>
      </c>
      <c r="C40" s="99">
        <v>3458.78</v>
      </c>
      <c r="D40" s="83">
        <f t="shared" si="6"/>
        <v>-0.2757446267180914</v>
      </c>
      <c r="E40" s="72">
        <v>2505.04</v>
      </c>
      <c r="F40" s="52">
        <f t="shared" si="7"/>
        <v>-0.2369183725609172</v>
      </c>
      <c r="G40" s="72">
        <v>1911.55</v>
      </c>
      <c r="H40" s="14"/>
      <c r="I40" s="11" t="s">
        <v>61</v>
      </c>
      <c r="J40" s="29">
        <v>120</v>
      </c>
      <c r="K40" s="52">
        <f t="shared" si="4"/>
        <v>1.5833333333333333</v>
      </c>
      <c r="L40" s="90">
        <v>310</v>
      </c>
      <c r="M40" s="83">
        <f t="shared" si="5"/>
        <v>-1</v>
      </c>
      <c r="N40" s="103">
        <v>0</v>
      </c>
      <c r="O40" s="3" t="s">
        <v>0</v>
      </c>
    </row>
    <row r="41" spans="1:15" ht="12.75" customHeight="1">
      <c r="A41" s="106"/>
      <c r="B41" s="11" t="s">
        <v>36</v>
      </c>
      <c r="C41" s="100">
        <v>48066.36</v>
      </c>
      <c r="D41" s="83">
        <f t="shared" si="6"/>
        <v>0.10209364719941341</v>
      </c>
      <c r="E41" s="73">
        <v>52973.63</v>
      </c>
      <c r="F41" s="52">
        <f t="shared" si="7"/>
        <v>0.15302576017539296</v>
      </c>
      <c r="G41" s="73">
        <v>61079.96</v>
      </c>
      <c r="H41" s="14"/>
      <c r="I41" s="11" t="s">
        <v>62</v>
      </c>
      <c r="J41" s="31">
        <v>1862.05</v>
      </c>
      <c r="K41" s="52">
        <f t="shared" si="4"/>
        <v>0.532939502161596</v>
      </c>
      <c r="L41" s="88">
        <v>2854.41</v>
      </c>
      <c r="M41" s="83">
        <f aca="true" t="shared" si="8" ref="M41:M48">(N41-L41)/L41</f>
        <v>-0.5012034010531072</v>
      </c>
      <c r="N41" s="72">
        <v>1423.77</v>
      </c>
      <c r="O41" s="3" t="s">
        <v>0</v>
      </c>
    </row>
    <row r="42" spans="1:15" ht="12.75" customHeight="1">
      <c r="A42" s="106"/>
      <c r="B42" s="11" t="s">
        <v>37</v>
      </c>
      <c r="C42" s="99">
        <v>269</v>
      </c>
      <c r="D42" s="83">
        <f t="shared" si="6"/>
        <v>0.07063197026022305</v>
      </c>
      <c r="E42" s="72">
        <v>288</v>
      </c>
      <c r="F42" s="52">
        <f t="shared" si="7"/>
        <v>-0.5833333333333334</v>
      </c>
      <c r="G42" s="72">
        <v>120</v>
      </c>
      <c r="H42" s="14"/>
      <c r="I42" s="7" t="s">
        <v>63</v>
      </c>
      <c r="J42" s="31">
        <v>2274.95</v>
      </c>
      <c r="K42" s="52">
        <f t="shared" si="4"/>
        <v>0.39492736104090204</v>
      </c>
      <c r="L42" s="88">
        <v>3173.39</v>
      </c>
      <c r="M42" s="83">
        <f t="shared" si="8"/>
        <v>0.2004071355868646</v>
      </c>
      <c r="N42" s="72">
        <v>3809.36</v>
      </c>
      <c r="O42" s="3"/>
    </row>
    <row r="43" spans="1:15" ht="12.75" customHeight="1">
      <c r="A43" s="106"/>
      <c r="B43" s="11" t="s">
        <v>38</v>
      </c>
      <c r="C43" s="101">
        <v>5016.62</v>
      </c>
      <c r="D43" s="83">
        <f t="shared" si="6"/>
        <v>1.6870522383596922</v>
      </c>
      <c r="E43" s="74">
        <v>13479.92</v>
      </c>
      <c r="F43" s="52">
        <f t="shared" si="7"/>
        <v>-0.5882764882877644</v>
      </c>
      <c r="G43" s="74">
        <v>5550</v>
      </c>
      <c r="H43" s="14"/>
      <c r="I43" s="7" t="s">
        <v>64</v>
      </c>
      <c r="J43" s="31">
        <v>205.25</v>
      </c>
      <c r="K43" s="52">
        <f t="shared" si="4"/>
        <v>0.039951278928136366</v>
      </c>
      <c r="L43" s="88">
        <v>213.45</v>
      </c>
      <c r="M43" s="83">
        <f t="shared" si="8"/>
        <v>0.6691028343874443</v>
      </c>
      <c r="N43" s="72">
        <v>356.27</v>
      </c>
      <c r="O43" s="3"/>
    </row>
    <row r="44" spans="1:15" ht="12.75" customHeight="1">
      <c r="A44" s="106"/>
      <c r="B44" s="11" t="s">
        <v>39</v>
      </c>
      <c r="C44" s="101">
        <v>422.23</v>
      </c>
      <c r="D44" s="83">
        <f t="shared" si="6"/>
        <v>-0.1850413281860597</v>
      </c>
      <c r="E44" s="74">
        <v>344.1</v>
      </c>
      <c r="F44" s="52">
        <f t="shared" si="7"/>
        <v>0.7564370822435337</v>
      </c>
      <c r="G44" s="74">
        <v>604.39</v>
      </c>
      <c r="H44" s="14"/>
      <c r="I44" s="7" t="s">
        <v>65</v>
      </c>
      <c r="J44" s="29">
        <v>0</v>
      </c>
      <c r="K44" s="52"/>
      <c r="L44" s="90">
        <v>2624.56</v>
      </c>
      <c r="M44" s="83"/>
      <c r="N44" s="103">
        <v>2760</v>
      </c>
      <c r="O44" s="3" t="s">
        <v>0</v>
      </c>
    </row>
    <row r="45" spans="1:15" ht="12.75" customHeight="1">
      <c r="A45" s="106"/>
      <c r="B45" s="11"/>
      <c r="C45" s="101"/>
      <c r="D45" s="71"/>
      <c r="E45" s="74"/>
      <c r="F45" s="71"/>
      <c r="G45" s="74"/>
      <c r="H45" s="14"/>
      <c r="I45" s="7" t="s">
        <v>66</v>
      </c>
      <c r="J45" s="29">
        <v>0</v>
      </c>
      <c r="K45" s="52"/>
      <c r="L45" s="90">
        <v>396</v>
      </c>
      <c r="M45" s="83"/>
      <c r="N45" s="103">
        <v>396</v>
      </c>
      <c r="O45" s="3" t="s">
        <v>0</v>
      </c>
    </row>
    <row r="46" spans="2:15" ht="12.75" customHeight="1">
      <c r="B46" s="11"/>
      <c r="C46" s="101"/>
      <c r="D46" s="71"/>
      <c r="E46" s="60"/>
      <c r="F46" s="71"/>
      <c r="G46" s="74"/>
      <c r="H46" s="14"/>
      <c r="I46" s="7" t="s">
        <v>67</v>
      </c>
      <c r="J46" s="29">
        <v>2166.91</v>
      </c>
      <c r="K46" s="52">
        <f>(L46-J46)/J46</f>
        <v>0.6475072799516363</v>
      </c>
      <c r="L46" s="90">
        <v>3570</v>
      </c>
      <c r="M46" s="83">
        <f t="shared" si="8"/>
        <v>-0.942296918767507</v>
      </c>
      <c r="N46" s="103">
        <v>206</v>
      </c>
      <c r="O46" s="3" t="s">
        <v>0</v>
      </c>
    </row>
    <row r="47" spans="2:15" ht="12.75" customHeight="1">
      <c r="B47" s="11"/>
      <c r="C47" s="101"/>
      <c r="D47" s="71"/>
      <c r="E47" s="60"/>
      <c r="F47" s="71"/>
      <c r="G47" s="60"/>
      <c r="H47" s="14"/>
      <c r="I47" s="7" t="s">
        <v>68</v>
      </c>
      <c r="J47" s="36">
        <v>1410</v>
      </c>
      <c r="K47" s="52">
        <f>(L47-J47)/J47</f>
        <v>-0.2198581560283688</v>
      </c>
      <c r="L47" s="91">
        <v>1100</v>
      </c>
      <c r="M47" s="83">
        <f t="shared" si="8"/>
        <v>0</v>
      </c>
      <c r="N47" s="104">
        <v>1100</v>
      </c>
      <c r="O47" s="3" t="s">
        <v>0</v>
      </c>
    </row>
    <row r="48" spans="2:15" ht="12.75" customHeight="1" thickBot="1">
      <c r="B48" s="11"/>
      <c r="C48" s="102"/>
      <c r="D48" s="48"/>
      <c r="E48" s="61"/>
      <c r="F48" s="48"/>
      <c r="G48" s="61"/>
      <c r="H48" s="14"/>
      <c r="I48" s="7" t="s">
        <v>75</v>
      </c>
      <c r="J48" s="39">
        <v>12000</v>
      </c>
      <c r="K48" s="52">
        <f>(L48-J48)/J48</f>
        <v>0.06764999999999995</v>
      </c>
      <c r="L48" s="92">
        <v>12811.8</v>
      </c>
      <c r="M48" s="83">
        <f t="shared" si="8"/>
        <v>0.09455033640862336</v>
      </c>
      <c r="N48" s="105">
        <v>14023.16</v>
      </c>
      <c r="O48" s="3" t="s">
        <v>0</v>
      </c>
    </row>
    <row r="49" spans="2:14" ht="15" customHeight="1" thickBot="1">
      <c r="B49" s="15" t="s">
        <v>70</v>
      </c>
      <c r="C49" s="63">
        <f>SUM(C5+C6+C7+C11+C16)</f>
        <v>862869.99</v>
      </c>
      <c r="D49" s="81">
        <f>(E16-C16)/C16</f>
        <v>0.15544326036863715</v>
      </c>
      <c r="E49" s="38">
        <f>SUM(E5+E6+E7+E11+E16)</f>
        <v>942190.07</v>
      </c>
      <c r="F49" s="81">
        <f>(G16-E16)/E16</f>
        <v>0.07032095739236331</v>
      </c>
      <c r="G49" s="38">
        <f>SUM(G5+G6+G7+G11+G16)</f>
        <v>976050.0200000003</v>
      </c>
      <c r="H49" s="14"/>
      <c r="I49" s="15" t="s">
        <v>69</v>
      </c>
      <c r="J49" s="28">
        <f>SUM(J5+J11+J14+J19+J21+J30)</f>
        <v>862869.99</v>
      </c>
      <c r="K49" s="80">
        <f>(L30-J30)/J30</f>
        <v>0.04092376169600586</v>
      </c>
      <c r="L49" s="28">
        <f>SUM(L5+L11+L14+L19+L21+L30)</f>
        <v>942190.9700000001</v>
      </c>
      <c r="M49" s="80">
        <f>(N30-L30)/L30</f>
        <v>0.08511074537658321</v>
      </c>
      <c r="N49" s="79">
        <f>SUM(N5+N11+N14+N19+N21+N30)</f>
        <v>976050.02</v>
      </c>
    </row>
    <row r="50" spans="2:14" ht="15" customHeight="1" thickBot="1">
      <c r="B50" s="15" t="s">
        <v>71</v>
      </c>
      <c r="C50" s="64"/>
      <c r="D50" s="41"/>
      <c r="E50" s="37">
        <f>L30-E16</f>
        <v>-54708.3899999999</v>
      </c>
      <c r="F50" s="41"/>
      <c r="G50" s="37"/>
      <c r="H50" s="67"/>
      <c r="I50" s="46" t="s">
        <v>72</v>
      </c>
      <c r="J50" s="27">
        <f>J30-C16</f>
        <v>7269.25</v>
      </c>
      <c r="K50" s="47"/>
      <c r="L50" s="27"/>
      <c r="M50" s="47"/>
      <c r="N50" s="37">
        <f>N30-G16</f>
        <v>-50071.88000000024</v>
      </c>
    </row>
    <row r="51" spans="2:14" ht="15.75" customHeight="1" thickBot="1">
      <c r="B51" s="26"/>
      <c r="C51" s="26"/>
      <c r="D51" s="42"/>
      <c r="E51" s="65"/>
      <c r="F51" s="42"/>
      <c r="G51" s="25"/>
      <c r="H51" s="68"/>
      <c r="I51" s="16"/>
      <c r="J51" s="18"/>
      <c r="K51" s="42"/>
      <c r="L51" s="66"/>
      <c r="M51" s="42"/>
      <c r="N51" s="17"/>
    </row>
    <row r="52" spans="2:14" ht="15" thickTop="1">
      <c r="B52" s="19" t="s">
        <v>0</v>
      </c>
      <c r="C52" s="19"/>
      <c r="D52" s="43"/>
      <c r="E52" s="20"/>
      <c r="F52" s="43"/>
      <c r="G52" s="20"/>
      <c r="H52" s="23"/>
      <c r="I52" s="21"/>
      <c r="J52" s="21"/>
      <c r="L52" s="22" t="s">
        <v>0</v>
      </c>
      <c r="N52" s="22" t="s">
        <v>0</v>
      </c>
    </row>
    <row r="53" spans="8:14" ht="14.25">
      <c r="H53" s="23"/>
      <c r="I53" s="21"/>
      <c r="J53" s="21"/>
      <c r="L53" s="22" t="s">
        <v>0</v>
      </c>
      <c r="N53" s="22" t="s">
        <v>0</v>
      </c>
    </row>
  </sheetData>
  <sheetProtection/>
  <mergeCells count="6">
    <mergeCell ref="A1:A45"/>
    <mergeCell ref="B1:N1"/>
    <mergeCell ref="B2:N2"/>
    <mergeCell ref="P3:V3"/>
    <mergeCell ref="O25:O27"/>
    <mergeCell ref="M3:N3"/>
  </mergeCells>
  <printOptions/>
  <pageMargins left="0.32" right="0.14" top="0.34" bottom="0.16" header="0.13" footer="0.1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fazli</cp:lastModifiedBy>
  <cp:lastPrinted>2014-09-12T08:34:37Z</cp:lastPrinted>
  <dcterms:created xsi:type="dcterms:W3CDTF">1999-05-26T11:21:22Z</dcterms:created>
  <dcterms:modified xsi:type="dcterms:W3CDTF">2014-09-12T08:53:22Z</dcterms:modified>
  <cp:category/>
  <cp:version/>
  <cp:contentType/>
  <cp:contentStatus/>
</cp:coreProperties>
</file>