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75" windowWidth="9420" windowHeight="5010" tabRatio="169" activeTab="0"/>
  </bookViews>
  <sheets>
    <sheet name="BİLANÇO" sheetId="1" r:id="rId1"/>
    <sheet name="Sayfa1" sheetId="2" r:id="rId2"/>
  </sheets>
  <definedNames>
    <definedName name="_xlnm.Print_Area" localSheetId="0">'BİLANÇO'!$B$1:$N$60</definedName>
  </definedNames>
  <calcPr fullCalcOnLoad="1"/>
</workbook>
</file>

<file path=xl/sharedStrings.xml><?xml version="1.0" encoding="utf-8"?>
<sst xmlns="http://schemas.openxmlformats.org/spreadsheetml/2006/main" count="133" uniqueCount="115">
  <si>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</si>
  <si>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</si>
  <si>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</si>
  <si>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</si>
  <si>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</si>
  <si>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</si>
  <si>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</si>
  <si>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</si>
  <si>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</si>
  <si>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</si>
  <si>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</si>
  <si>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</si>
  <si>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</si>
  <si>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</si>
  <si>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%</t>
  </si>
  <si>
    <t xml:space="preserve">                                AKTİF(TL)                                                                                        </t>
  </si>
  <si>
    <t xml:space="preserve">                         </t>
  </si>
  <si>
    <t xml:space="preserve">BANKA </t>
  </si>
  <si>
    <t xml:space="preserve"> KARŞILAŞTIRMALI  HESAP ÖZETİ ( 18.05.2015 - 29.02.2016 )</t>
  </si>
  <si>
    <t>İleriye Dönük Aidat Avansları ……………………………………</t>
  </si>
  <si>
    <t>Enerjisa Elektrik ………………………………………………….</t>
  </si>
  <si>
    <t>Omak Asansör Ltd.Şti.……………………………………………</t>
  </si>
  <si>
    <t>Ortak Alan Sigorta ………………………………………………..</t>
  </si>
  <si>
    <t>İgdaş A.Ş…………. ……………………...…..…………………..</t>
  </si>
  <si>
    <t>Diğer Muhtelif Satıcılar……………………………………………</t>
  </si>
  <si>
    <t>Büfe Depoziti ………………………………………………………</t>
  </si>
  <si>
    <t>Ogs ve 3.Kapı Depozitoları ……………………………………..</t>
  </si>
  <si>
    <t>Kıdem Tazminatı Fonu ………………………………………….</t>
  </si>
  <si>
    <t>S.G.K. + Gel.Vergi.+Damga Verg.+Send.Aidatı………………</t>
  </si>
  <si>
    <t>Aidat Tahakkukları ……………………………………………….</t>
  </si>
  <si>
    <t>Otop.Kat.Payı ……………………………………………………..</t>
  </si>
  <si>
    <t>Tenis Katılım Payı ……………………………………………….</t>
  </si>
  <si>
    <t>Gecikme Tazminatı Tahakkukları ……………………………..</t>
  </si>
  <si>
    <t>76 Parsel Kat.Payı Tahakkukuları……………………………..</t>
  </si>
  <si>
    <t>Santral Kullanım Tahakkuklartı Tahakkukları ……………….</t>
  </si>
  <si>
    <t>Deprem Evi Kat.Payı Tahakkukları ……………………………</t>
  </si>
  <si>
    <t>Aidat Tahsilatları ………………………………………………..</t>
  </si>
  <si>
    <t>Kesin Hesap Tahsilatları ………………………………………</t>
  </si>
  <si>
    <t>Otopark Katılım Payı …………………………………………….</t>
  </si>
  <si>
    <t>Asansör Kullandırma Tahsilatları …………………………….</t>
  </si>
  <si>
    <t>Kira Katılım Payları ……………………………………………..</t>
  </si>
  <si>
    <t>İşyerleri Katılım Payları …………………………………………</t>
  </si>
  <si>
    <t>Reklam Katılım Payları …………………………………………</t>
  </si>
  <si>
    <t>Bilboard Kira Katılım Payları …………………………………..</t>
  </si>
  <si>
    <t>Tenis Sahası Katılım Payları ………………………………….</t>
  </si>
  <si>
    <t>Deprem Evi Katılım Payı ……………………………………….</t>
  </si>
  <si>
    <t>Deprem Evi Maç Katılım Payı…………………………………..</t>
  </si>
  <si>
    <t>Gecikme Tazminatı Tahsilatları ……………………………….</t>
  </si>
  <si>
    <t>Banka Fon Gelirleri ……………………………………………..</t>
  </si>
  <si>
    <t>Kredi Kartı Komisyon Tahsilatları …………………………….</t>
  </si>
  <si>
    <t>76 Parsel Katılım Payı…………………………………………..</t>
  </si>
  <si>
    <t>76 Parsel 4.Otopark Kira Karşlığı Katılım  Payı ……………..</t>
  </si>
  <si>
    <t>Halı Saha Maç Katılım Payları ………………………………….</t>
  </si>
  <si>
    <t>Denizbank Bankamatik Kira Bedeli…………………………….</t>
  </si>
  <si>
    <t>TAHSİLATLAR (GELİRLER)……………………………………..</t>
  </si>
  <si>
    <t>GELİR GİDER FARKI (-)…………………………………………..</t>
  </si>
  <si>
    <t>Blok Giderleri (Elektrik,Asansör aylık bakım, Onarım)…….</t>
  </si>
  <si>
    <t>Personel Giderleri ……………………………………………..</t>
  </si>
  <si>
    <t>Temizlik Giderleri ………………………………………………</t>
  </si>
  <si>
    <t>Elektrik Giderleri ………………………………………………</t>
  </si>
  <si>
    <t>Doğalgaz Giderleri ……………………………………………</t>
  </si>
  <si>
    <t>Su Giderleri (Teknik,Yönetim,Personel,vs)………………..</t>
  </si>
  <si>
    <t>Bakım Onarım Giderleri ……………………………………..</t>
  </si>
  <si>
    <t>Bariyer Kolu ve Kart Okuyucu Giderleri …………………….</t>
  </si>
  <si>
    <t>Çocuk Bahçesi Büyütme ve Bakım Çalış. Gid…………….</t>
  </si>
  <si>
    <t>Kamera Giderleri …………………………………………….</t>
  </si>
  <si>
    <t>Basket Sahası  Giderleri …………………………………….</t>
  </si>
  <si>
    <t>Site Duvarlarına Branda ve Tel Çit  Giderleri ……………..</t>
  </si>
  <si>
    <t>4.Otopark WC Giderleri…………….………………………..</t>
  </si>
  <si>
    <t>Sigorta Hasar Giderleri………………………………………</t>
  </si>
  <si>
    <t>Su Arıtma ve Su Deposu Temizleme Giderleri …………..</t>
  </si>
  <si>
    <t>Demirbaş Mallzeme Alımı ………………………………….</t>
  </si>
  <si>
    <t>Güvenlik Mobu Giderleri……………………. ………………</t>
  </si>
  <si>
    <t>4.(Açık) Otopark 11 Aylık Kira Bedeli ……………………….</t>
  </si>
  <si>
    <t>Kapalı Otopark Elektr.+Bakım Gid.………………………….</t>
  </si>
  <si>
    <t>Bahçe Piknik Masası+Bank+Şemsiye  Giderleri………….</t>
  </si>
  <si>
    <t>Bahçe Sulama Pompaları ve Basınç Tankı  Gid…………..</t>
  </si>
  <si>
    <t>Bahçe Giderleri ……………………………………………….</t>
  </si>
  <si>
    <t>Telefon+FaxGiderleri …………………………………………</t>
  </si>
  <si>
    <t>İlaçlama Giderleri …………………………………………….</t>
  </si>
  <si>
    <t>Ortak Alan Sigorta Giderleri ………………………………….</t>
  </si>
  <si>
    <t>Büro Kırtasiye,Bilgisayar Tamir Bakım ……………………..</t>
  </si>
  <si>
    <t>Yönetim-Posta Nakl.,Temsil Ağırl.-Yol  Gid…………………</t>
  </si>
  <si>
    <t>Deprem Evi  Malzm. ve Personel Gid………………………..</t>
  </si>
  <si>
    <t>Deprem Evi Digitürk ve D-Smart Gideri …………………….</t>
  </si>
  <si>
    <t>Avukatlık ve Dava İcra Giderleri ………………………………</t>
  </si>
  <si>
    <t>Banka Masraf Giderleri ……………………………………….</t>
  </si>
  <si>
    <t>GİDERLER ……………………………………………………..</t>
  </si>
  <si>
    <t>GELİR GİDER FARKI (+)………………………………………</t>
  </si>
  <si>
    <t>Akbank Bağışı……………………………………………………</t>
  </si>
  <si>
    <t>Dahili Telefon (Diafon) Tahakkukları………….. ……………..</t>
  </si>
  <si>
    <t>Eltes İletişim Güv. (Asansör Kabin Kamera Avansı)………</t>
  </si>
  <si>
    <t>Dahili Telefon (Diafon) Alacaklar …………………………….</t>
  </si>
  <si>
    <t>Çatı Asansör Kule Yan Duvarlarının Kumlu Membranla ….</t>
  </si>
  <si>
    <t>B2 Blok Giriş Üstlerine Sundurma Yapılması …………..…</t>
  </si>
  <si>
    <t>Yazlık ve Kışlık Kafe WC'lerinin Yeniden Yapılması ……....</t>
  </si>
  <si>
    <t>Yangın Merdiven Üst.Saç Membranla Kapatılması……….</t>
  </si>
  <si>
    <t>Personel Maaş Avansları ……………………………….….....</t>
  </si>
  <si>
    <t>Dairelerden Alacaklar ……………………….…………………</t>
  </si>
  <si>
    <t>Akbank Kıdem Tazminatı Fon Hesabı …………………..……</t>
  </si>
  <si>
    <t>Akbank Pos………………………………………………...…….</t>
  </si>
  <si>
    <t>KASA</t>
  </si>
  <si>
    <t>Dahili Telefon (Diafon) Avansları ………………………………</t>
  </si>
  <si>
    <t>Asansör Revizyon Avansları …………………………………….</t>
  </si>
  <si>
    <t>Yangın Merdiven Üst.Saç Membranla Kapatılması…………..</t>
  </si>
  <si>
    <t>Yazlık ve Kışlık Kafe WC'lerinin Yeniden Yapılması ………….</t>
  </si>
  <si>
    <t>B2 Blok Giriş Üstlerine Sundurma Yapılması ………………..</t>
  </si>
  <si>
    <t>Çatı Asansör Kule Yan Duvarl.Kumlu Membranla …………..</t>
  </si>
  <si>
    <t>Bahçe Dizayn Karşılık Ayrılması………………………………..</t>
  </si>
  <si>
    <t>Personel Şubat-2014 Maaşları ………………………………..</t>
  </si>
  <si>
    <t>Omak Asansör Ltd.(Reviyon Avans Bedeli)……...………….</t>
  </si>
  <si>
    <t>Santral Kullanım Üyelik ve Abonlik Katılım Payları …………..</t>
  </si>
  <si>
    <t>Sig.Hasar,Yoga+Pilates+Masaj ve Diğ. Çeş.Kat.Payları ……</t>
  </si>
  <si>
    <t>Resim-Hobi Odası-Pilates ve Yoga Odası Giderleri ……</t>
  </si>
  <si>
    <t>Asansör Revizyon Tahakkukları ……………………………….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</si>
</sst>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hair"/>
      <bottom style="hair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thick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" fontId="9" fillId="34" borderId="0" xfId="0" applyNumberFormat="1" applyFont="1" applyFill="1" applyBorder="1" applyAlignment="1" applyProtection="1">
      <alignment/>
      <protection locked="0"/>
    </xf>
    <xf numFmtId="4" fontId="9" fillId="34" borderId="13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 horizontal="right"/>
    </xf>
    <xf numFmtId="4" fontId="9" fillId="34" borderId="13" xfId="0" applyNumberFormat="1" applyFont="1" applyFill="1" applyBorder="1" applyAlignment="1" applyProtection="1">
      <alignment/>
      <protection locked="0"/>
    </xf>
    <xf numFmtId="4" fontId="7" fillId="34" borderId="13" xfId="0" applyNumberFormat="1" applyFont="1" applyFill="1" applyBorder="1" applyAlignment="1">
      <alignment horizontal="right"/>
    </xf>
    <xf numFmtId="4" fontId="0" fillId="34" borderId="13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8" fillId="34" borderId="16" xfId="0" applyNumberFormat="1" applyFont="1" applyFill="1" applyBorder="1" applyAlignment="1" applyProtection="1">
      <alignment/>
      <protection locked="0"/>
    </xf>
    <xf numFmtId="4" fontId="8" fillId="34" borderId="16" xfId="0" applyNumberFormat="1" applyFont="1" applyFill="1" applyBorder="1" applyAlignment="1">
      <alignment/>
    </xf>
    <xf numFmtId="4" fontId="9" fillId="34" borderId="16" xfId="0" applyNumberFormat="1" applyFont="1" applyFill="1" applyBorder="1" applyAlignment="1" applyProtection="1">
      <alignment/>
      <protection locked="0"/>
    </xf>
    <xf numFmtId="4" fontId="7" fillId="34" borderId="16" xfId="0" applyNumberFormat="1" applyFont="1" applyFill="1" applyBorder="1" applyAlignment="1">
      <alignment/>
    </xf>
    <xf numFmtId="4" fontId="0" fillId="34" borderId="16" xfId="0" applyNumberFormat="1" applyFont="1" applyFill="1" applyBorder="1" applyAlignment="1" applyProtection="1">
      <alignment/>
      <protection locked="0"/>
    </xf>
    <xf numFmtId="4" fontId="0" fillId="34" borderId="16" xfId="0" applyNumberFormat="1" applyFont="1" applyFill="1" applyBorder="1" applyAlignment="1" applyProtection="1">
      <alignment horizontal="right"/>
      <protection locked="0"/>
    </xf>
    <xf numFmtId="4" fontId="0" fillId="34" borderId="17" xfId="0" applyNumberFormat="1" applyFont="1" applyFill="1" applyBorder="1" applyAlignment="1" applyProtection="1">
      <alignment/>
      <protection locked="0"/>
    </xf>
    <xf numFmtId="0" fontId="4" fillId="35" borderId="18" xfId="0" applyFont="1" applyFill="1" applyBorder="1" applyAlignment="1">
      <alignment/>
    </xf>
    <xf numFmtId="4" fontId="7" fillId="35" borderId="18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8" fillId="34" borderId="19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87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4" fontId="7" fillId="0" borderId="22" xfId="0" applyNumberFormat="1" applyFont="1" applyBorder="1" applyAlignment="1">
      <alignment/>
    </xf>
    <xf numFmtId="4" fontId="0" fillId="34" borderId="23" xfId="0" applyNumberFormat="1" applyFont="1" applyFill="1" applyBorder="1" applyAlignment="1" applyProtection="1">
      <alignment/>
      <protection locked="0"/>
    </xf>
    <xf numFmtId="4" fontId="9" fillId="34" borderId="16" xfId="0" applyNumberFormat="1" applyFont="1" applyFill="1" applyBorder="1" applyAlignment="1">
      <alignment/>
    </xf>
    <xf numFmtId="187" fontId="13" fillId="33" borderId="24" xfId="0" applyNumberFormat="1" applyFont="1" applyFill="1" applyBorder="1" applyAlignment="1" applyProtection="1">
      <alignment horizontal="center" vertical="center"/>
      <protection locked="0"/>
    </xf>
    <xf numFmtId="189" fontId="12" fillId="33" borderId="24" xfId="0" applyNumberFormat="1" applyFont="1" applyFill="1" applyBorder="1" applyAlignment="1" applyProtection="1">
      <alignment horizontal="center" vertical="center"/>
      <protection locked="0"/>
    </xf>
    <xf numFmtId="187" fontId="12" fillId="33" borderId="24" xfId="0" applyNumberFormat="1" applyFont="1" applyFill="1" applyBorder="1" applyAlignment="1" applyProtection="1">
      <alignment horizontal="center" vertical="center"/>
      <protection locked="0"/>
    </xf>
    <xf numFmtId="4" fontId="7" fillId="34" borderId="25" xfId="0" applyNumberFormat="1" applyFont="1" applyFill="1" applyBorder="1" applyAlignment="1">
      <alignment horizontal="right"/>
    </xf>
    <xf numFmtId="4" fontId="8" fillId="34" borderId="16" xfId="0" applyNumberFormat="1" applyFont="1" applyFill="1" applyBorder="1" applyAlignment="1">
      <alignment horizontal="right"/>
    </xf>
    <xf numFmtId="4" fontId="7" fillId="34" borderId="26" xfId="0" applyNumberFormat="1" applyFont="1" applyFill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4" fontId="0" fillId="34" borderId="16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187" fontId="12" fillId="33" borderId="29" xfId="0" applyNumberFormat="1" applyFont="1" applyFill="1" applyBorder="1" applyAlignment="1" applyProtection="1">
      <alignment horizontal="center" vertical="center"/>
      <protection locked="0"/>
    </xf>
    <xf numFmtId="187" fontId="12" fillId="33" borderId="30" xfId="0" applyNumberFormat="1" applyFont="1" applyFill="1" applyBorder="1" applyAlignment="1" applyProtection="1">
      <alignment horizontal="center" vertical="center"/>
      <protection locked="0"/>
    </xf>
    <xf numFmtId="4" fontId="10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4" fontId="7" fillId="0" borderId="22" xfId="0" applyNumberFormat="1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189" fontId="13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27" xfId="0" applyNumberFormat="1" applyFont="1" applyFill="1" applyBorder="1" applyAlignment="1" applyProtection="1">
      <alignment/>
      <protection locked="0"/>
    </xf>
    <xf numFmtId="187" fontId="12" fillId="33" borderId="35" xfId="0" applyNumberFormat="1" applyFont="1" applyFill="1" applyBorder="1" applyAlignment="1" applyProtection="1">
      <alignment horizontal="center" vertical="center"/>
      <protection locked="0"/>
    </xf>
    <xf numFmtId="187" fontId="13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vertical="center"/>
    </xf>
    <xf numFmtId="189" fontId="12" fillId="33" borderId="16" xfId="0" applyNumberFormat="1" applyFont="1" applyFill="1" applyBorder="1" applyAlignment="1" applyProtection="1">
      <alignment horizontal="center" vertical="center"/>
      <protection locked="0"/>
    </xf>
    <xf numFmtId="4" fontId="9" fillId="34" borderId="23" xfId="0" applyNumberFormat="1" applyFont="1" applyFill="1" applyBorder="1" applyAlignment="1" applyProtection="1">
      <alignment/>
      <protection locked="0"/>
    </xf>
    <xf numFmtId="189" fontId="14" fillId="33" borderId="16" xfId="0" applyNumberFormat="1" applyFont="1" applyFill="1" applyBorder="1" applyAlignment="1" applyProtection="1">
      <alignment horizontal="center" vertical="center"/>
      <protection locked="0"/>
    </xf>
    <xf numFmtId="189" fontId="14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7" fillId="0" borderId="33" xfId="0" applyNumberFormat="1" applyFont="1" applyBorder="1" applyAlignment="1">
      <alignment/>
    </xf>
    <xf numFmtId="187" fontId="12" fillId="33" borderId="36" xfId="0" applyNumberFormat="1" applyFont="1" applyFill="1" applyBorder="1" applyAlignment="1" applyProtection="1">
      <alignment horizontal="center" vertical="center"/>
      <protection locked="0"/>
    </xf>
    <xf numFmtId="186" fontId="1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7" borderId="34" xfId="0" applyFont="1" applyFill="1" applyBorder="1" applyAlignment="1">
      <alignment/>
    </xf>
    <xf numFmtId="0" fontId="3" fillId="0" borderId="0" xfId="0" applyFont="1" applyBorder="1" applyAlignment="1">
      <alignment horizontal="center" vertical="center" textRotation="180"/>
    </xf>
    <xf numFmtId="0" fontId="3" fillId="0" borderId="37" xfId="0" applyFont="1" applyBorder="1" applyAlignment="1">
      <alignment horizontal="right"/>
    </xf>
    <xf numFmtId="4" fontId="3" fillId="37" borderId="38" xfId="0" applyNumberFormat="1" applyFont="1" applyFill="1" applyBorder="1" applyAlignment="1">
      <alignment horizontal="center"/>
    </xf>
    <xf numFmtId="0" fontId="3" fillId="37" borderId="39" xfId="0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37" borderId="0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7" borderId="4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GridLines="0" tabSelected="1" zoomScalePageLayoutView="0" workbookViewId="0" topLeftCell="B1">
      <selection activeCell="G28" sqref="G28"/>
    </sheetView>
  </sheetViews>
  <sheetFormatPr defaultColWidth="9.140625" defaultRowHeight="12.75"/>
  <cols>
    <col min="1" max="1" width="8.140625" style="1" hidden="1" customWidth="1"/>
    <col min="2" max="2" width="50.7109375" style="1" customWidth="1"/>
    <col min="3" max="3" width="11.8515625" style="1" customWidth="1"/>
    <col min="4" max="4" width="7.7109375" style="58" customWidth="1"/>
    <col min="5" max="5" width="11.7109375" style="1" customWidth="1"/>
    <col min="6" max="6" width="7.7109375" style="58" customWidth="1"/>
    <col min="7" max="7" width="11.7109375" style="1" customWidth="1"/>
    <col min="8" max="8" width="0.71875" style="1" customWidth="1"/>
    <col min="9" max="9" width="50.7109375" style="1" customWidth="1"/>
    <col min="10" max="10" width="11.7109375" style="1" customWidth="1"/>
    <col min="11" max="11" width="7.7109375" style="58" customWidth="1"/>
    <col min="12" max="12" width="11.7109375" style="1" customWidth="1"/>
    <col min="13" max="13" width="7.7109375" style="58" customWidth="1"/>
    <col min="14" max="14" width="11.7109375" style="1" customWidth="1"/>
    <col min="15" max="16" width="10.140625" style="1" bestFit="1" customWidth="1"/>
    <col min="17" max="16384" width="9.140625" style="1" customWidth="1"/>
  </cols>
  <sheetData>
    <row r="1" spans="1:14" ht="13.5" customHeight="1" thickBot="1">
      <c r="A1" s="78"/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 thickTop="1">
      <c r="A2" s="78"/>
      <c r="B2" s="80" t="s">
        <v>12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22" ht="18" customHeight="1" thickBot="1">
      <c r="A3" s="78"/>
      <c r="B3" s="77" t="s">
        <v>15</v>
      </c>
      <c r="C3" s="85" t="s">
        <v>18</v>
      </c>
      <c r="D3" s="85"/>
      <c r="E3" s="85"/>
      <c r="F3" s="85"/>
      <c r="G3" s="85"/>
      <c r="H3" s="85"/>
      <c r="I3" s="85"/>
      <c r="J3" s="86" t="s">
        <v>2</v>
      </c>
      <c r="K3" s="86"/>
      <c r="L3" s="86"/>
      <c r="M3" s="86"/>
      <c r="N3" s="87"/>
      <c r="P3" s="83"/>
      <c r="Q3" s="83"/>
      <c r="R3" s="83"/>
      <c r="S3" s="83"/>
      <c r="T3" s="83"/>
      <c r="U3" s="83"/>
      <c r="V3" s="83"/>
    </row>
    <row r="4" spans="1:14" ht="16.5" customHeight="1" thickBot="1" thickTop="1">
      <c r="A4" s="78"/>
      <c r="B4" s="4"/>
      <c r="C4" s="39">
        <v>2014</v>
      </c>
      <c r="D4" s="54" t="s">
        <v>14</v>
      </c>
      <c r="E4" s="39">
        <v>2015</v>
      </c>
      <c r="F4" s="54" t="s">
        <v>14</v>
      </c>
      <c r="G4" s="39">
        <v>2016</v>
      </c>
      <c r="H4" s="25"/>
      <c r="I4" s="7"/>
      <c r="J4" s="39">
        <v>2014</v>
      </c>
      <c r="K4" s="54" t="s">
        <v>14</v>
      </c>
      <c r="L4" s="40">
        <v>2015</v>
      </c>
      <c r="M4" s="54" t="s">
        <v>14</v>
      </c>
      <c r="N4" s="40">
        <v>2016</v>
      </c>
    </row>
    <row r="5" spans="1:14" ht="12" customHeight="1">
      <c r="A5" s="78"/>
      <c r="B5" s="33" t="s">
        <v>101</v>
      </c>
      <c r="C5" s="32">
        <v>714.66</v>
      </c>
      <c r="D5" s="55"/>
      <c r="E5" s="32">
        <v>2839.52</v>
      </c>
      <c r="F5" s="55"/>
      <c r="G5" s="32">
        <v>2337.03</v>
      </c>
      <c r="H5" s="26"/>
      <c r="I5" s="33" t="s">
        <v>13</v>
      </c>
      <c r="J5" s="47">
        <f>SUM(J6:J14)</f>
        <v>7261.280000000001</v>
      </c>
      <c r="K5" s="67">
        <f>(L5-J5)/J5</f>
        <v>3.8817701562258997</v>
      </c>
      <c r="L5" s="47">
        <f>SUM(L6:L14)</f>
        <v>35447.9</v>
      </c>
      <c r="M5" s="67">
        <f>(N5-L5)/L5</f>
        <v>6.779524033863784</v>
      </c>
      <c r="N5" s="49">
        <f>SUM(N6:N14)</f>
        <v>275767.79000000004</v>
      </c>
    </row>
    <row r="6" spans="1:14" ht="12" customHeight="1">
      <c r="A6" s="78"/>
      <c r="B6" s="33" t="s">
        <v>17</v>
      </c>
      <c r="C6" s="18">
        <v>1470.47</v>
      </c>
      <c r="D6" s="46"/>
      <c r="E6" s="18">
        <v>701.22</v>
      </c>
      <c r="F6" s="46"/>
      <c r="G6" s="18">
        <v>1636.08</v>
      </c>
      <c r="H6" s="26"/>
      <c r="I6" s="34" t="s">
        <v>102</v>
      </c>
      <c r="J6" s="43">
        <v>0</v>
      </c>
      <c r="K6" s="45"/>
      <c r="L6" s="43">
        <v>33207.9</v>
      </c>
      <c r="M6" s="45"/>
      <c r="N6" s="10">
        <v>0</v>
      </c>
    </row>
    <row r="7" spans="1:14" ht="12" customHeight="1">
      <c r="A7" s="78"/>
      <c r="B7" s="33" t="s">
        <v>5</v>
      </c>
      <c r="C7" s="19">
        <f>SUM(C8:C9)</f>
        <v>278866.11</v>
      </c>
      <c r="D7" s="46"/>
      <c r="E7" s="19">
        <f>SUM(E8:E9)</f>
        <v>166481.74</v>
      </c>
      <c r="F7" s="64">
        <f>(G7-E7)/E7</f>
        <v>1.1264030517701225</v>
      </c>
      <c r="G7" s="19">
        <f>SUM(G8:G9)</f>
        <v>354007.28</v>
      </c>
      <c r="H7" s="26"/>
      <c r="I7" s="34" t="s">
        <v>103</v>
      </c>
      <c r="J7" s="43">
        <v>0</v>
      </c>
      <c r="K7" s="69"/>
      <c r="L7" s="43">
        <v>0</v>
      </c>
      <c r="M7" s="45"/>
      <c r="N7" s="10">
        <v>211487.79</v>
      </c>
    </row>
    <row r="8" spans="1:14" ht="12" customHeight="1">
      <c r="A8" s="78"/>
      <c r="B8" s="34" t="s">
        <v>100</v>
      </c>
      <c r="C8" s="20">
        <v>73866.11</v>
      </c>
      <c r="D8" s="46"/>
      <c r="E8" s="20">
        <v>101481.74</v>
      </c>
      <c r="F8" s="46"/>
      <c r="G8" s="20">
        <v>14963.64</v>
      </c>
      <c r="H8" s="26" t="s">
        <v>0</v>
      </c>
      <c r="I8" s="34" t="s">
        <v>104</v>
      </c>
      <c r="J8" s="43"/>
      <c r="K8" s="71"/>
      <c r="L8" s="43"/>
      <c r="M8" s="72"/>
      <c r="N8" s="10">
        <v>14160</v>
      </c>
    </row>
    <row r="9" spans="1:14" ht="12" customHeight="1">
      <c r="A9" s="78"/>
      <c r="B9" s="34" t="s">
        <v>99</v>
      </c>
      <c r="C9" s="20">
        <v>205000</v>
      </c>
      <c r="D9" s="46"/>
      <c r="E9" s="20">
        <v>65000</v>
      </c>
      <c r="F9" s="46"/>
      <c r="G9" s="20">
        <v>339043.64</v>
      </c>
      <c r="H9" s="27"/>
      <c r="I9" s="34" t="s">
        <v>105</v>
      </c>
      <c r="J9" s="43"/>
      <c r="K9" s="71"/>
      <c r="L9" s="43"/>
      <c r="M9" s="72"/>
      <c r="N9" s="10">
        <v>21800</v>
      </c>
    </row>
    <row r="10" spans="1:14" ht="12" customHeight="1">
      <c r="A10" s="78"/>
      <c r="B10" s="33" t="s">
        <v>7</v>
      </c>
      <c r="C10" s="21">
        <f>SUM(C11:C17)</f>
        <v>-1115.15</v>
      </c>
      <c r="D10" s="64">
        <f>(E10-C10)/C10</f>
        <v>-10.088678653095995</v>
      </c>
      <c r="E10" s="21">
        <f>SUM(E11:E17)</f>
        <v>10135.24</v>
      </c>
      <c r="F10" s="64">
        <f>(G10-E10)/E10</f>
        <v>24.187392701110188</v>
      </c>
      <c r="G10" s="21">
        <f>SUM(G11:G20)</f>
        <v>255280.27</v>
      </c>
      <c r="H10" s="27"/>
      <c r="I10" s="34" t="s">
        <v>106</v>
      </c>
      <c r="J10" s="43"/>
      <c r="K10" s="71"/>
      <c r="L10" s="43"/>
      <c r="M10" s="72"/>
      <c r="N10" s="10">
        <v>7080</v>
      </c>
    </row>
    <row r="11" spans="1:14" ht="12" customHeight="1">
      <c r="A11" s="78"/>
      <c r="B11" s="35" t="s">
        <v>98</v>
      </c>
      <c r="C11" s="20">
        <v>-1115.15</v>
      </c>
      <c r="D11" s="46"/>
      <c r="E11" s="20">
        <v>6883.14</v>
      </c>
      <c r="F11" s="46"/>
      <c r="G11" s="20">
        <v>-10324.52</v>
      </c>
      <c r="H11" s="27"/>
      <c r="I11" s="34" t="s">
        <v>107</v>
      </c>
      <c r="J11" s="43"/>
      <c r="K11" s="71"/>
      <c r="L11" s="43"/>
      <c r="M11" s="72"/>
      <c r="N11" s="10">
        <v>21240</v>
      </c>
    </row>
    <row r="12" spans="1:16" ht="12" customHeight="1">
      <c r="A12" s="78"/>
      <c r="B12" s="34" t="s">
        <v>97</v>
      </c>
      <c r="C12" s="20"/>
      <c r="D12" s="45"/>
      <c r="E12" s="20">
        <v>1060</v>
      </c>
      <c r="F12" s="45"/>
      <c r="G12" s="20">
        <v>1000</v>
      </c>
      <c r="H12" s="27"/>
      <c r="I12" s="34" t="s">
        <v>108</v>
      </c>
      <c r="J12" s="43">
        <v>4427.25</v>
      </c>
      <c r="K12" s="45"/>
      <c r="L12" s="43">
        <v>0</v>
      </c>
      <c r="M12" s="45"/>
      <c r="N12" s="10">
        <v>0</v>
      </c>
      <c r="P12" s="6"/>
    </row>
    <row r="13" spans="1:14" ht="12" customHeight="1">
      <c r="A13" s="78"/>
      <c r="B13" s="34" t="s">
        <v>96</v>
      </c>
      <c r="C13" s="20"/>
      <c r="D13" s="45"/>
      <c r="E13" s="20"/>
      <c r="F13" s="45"/>
      <c r="G13" s="70">
        <v>14160</v>
      </c>
      <c r="H13" s="27"/>
      <c r="I13" s="34" t="s">
        <v>109</v>
      </c>
      <c r="J13" s="43">
        <v>2834.03</v>
      </c>
      <c r="K13" s="45"/>
      <c r="L13" s="43">
        <v>0</v>
      </c>
      <c r="M13" s="45"/>
      <c r="N13" s="10">
        <v>0</v>
      </c>
    </row>
    <row r="14" spans="1:14" ht="12" customHeight="1">
      <c r="A14" s="78"/>
      <c r="B14" s="34" t="s">
        <v>95</v>
      </c>
      <c r="C14" s="20"/>
      <c r="D14" s="45"/>
      <c r="E14" s="20"/>
      <c r="F14" s="45"/>
      <c r="G14" s="70">
        <v>21800</v>
      </c>
      <c r="H14" s="27"/>
      <c r="I14" s="34" t="s">
        <v>19</v>
      </c>
      <c r="J14" s="43">
        <v>0</v>
      </c>
      <c r="K14" s="45"/>
      <c r="L14" s="43">
        <v>2240</v>
      </c>
      <c r="M14" s="45"/>
      <c r="N14" s="10">
        <v>0</v>
      </c>
    </row>
    <row r="15" spans="1:14" ht="12" customHeight="1">
      <c r="A15" s="78"/>
      <c r="B15" s="34" t="s">
        <v>94</v>
      </c>
      <c r="C15" s="20"/>
      <c r="D15" s="45"/>
      <c r="E15" s="20"/>
      <c r="F15" s="45"/>
      <c r="G15" s="70">
        <v>7080</v>
      </c>
      <c r="H15" s="27"/>
      <c r="I15" s="33" t="s">
        <v>3</v>
      </c>
      <c r="J15" s="48">
        <f>SUM(J16:J20)</f>
        <v>104185.8</v>
      </c>
      <c r="K15" s="44">
        <f>(L15-J15)/J15</f>
        <v>0.15945733487672972</v>
      </c>
      <c r="L15" s="48">
        <f>SUM(L16:L20)</f>
        <v>120798.98999999999</v>
      </c>
      <c r="M15" s="44">
        <f>(N15-L15)/L15</f>
        <v>-0.14375956289038494</v>
      </c>
      <c r="N15" s="11">
        <f>SUM(N16:N20)</f>
        <v>103432.98000000001</v>
      </c>
    </row>
    <row r="16" spans="1:16" ht="12" customHeight="1">
      <c r="A16" s="78"/>
      <c r="B16" s="34" t="s">
        <v>93</v>
      </c>
      <c r="C16" s="20"/>
      <c r="D16" s="45"/>
      <c r="E16" s="20"/>
      <c r="F16" s="45"/>
      <c r="G16" s="70">
        <v>21240</v>
      </c>
      <c r="H16" s="27"/>
      <c r="I16" s="34" t="s">
        <v>20</v>
      </c>
      <c r="J16" s="20">
        <v>4512.4</v>
      </c>
      <c r="K16" s="46"/>
      <c r="L16" s="20">
        <v>4623.2</v>
      </c>
      <c r="M16" s="46"/>
      <c r="N16" s="12">
        <v>9578.79</v>
      </c>
      <c r="O16" s="9"/>
      <c r="P16" s="3"/>
    </row>
    <row r="17" spans="1:15" ht="12" customHeight="1">
      <c r="A17" s="78"/>
      <c r="B17" s="34" t="s">
        <v>92</v>
      </c>
      <c r="C17" s="20"/>
      <c r="D17" s="45"/>
      <c r="E17" s="20">
        <v>2192.1</v>
      </c>
      <c r="F17" s="45"/>
      <c r="G17" s="20">
        <v>0</v>
      </c>
      <c r="H17" s="26"/>
      <c r="I17" s="34" t="s">
        <v>21</v>
      </c>
      <c r="J17" s="20">
        <v>2761.23</v>
      </c>
      <c r="K17" s="46"/>
      <c r="L17" s="20">
        <v>0</v>
      </c>
      <c r="M17" s="46"/>
      <c r="N17" s="12">
        <v>3823.2</v>
      </c>
      <c r="O17" s="9"/>
    </row>
    <row r="18" spans="1:14" ht="12" customHeight="1">
      <c r="A18" s="78"/>
      <c r="B18" s="34" t="s">
        <v>110</v>
      </c>
      <c r="C18" s="20"/>
      <c r="D18" s="45"/>
      <c r="E18" s="20"/>
      <c r="F18" s="45"/>
      <c r="G18" s="20">
        <v>178125</v>
      </c>
      <c r="H18" s="28"/>
      <c r="I18" s="34" t="s">
        <v>22</v>
      </c>
      <c r="J18" s="20">
        <v>11682.73</v>
      </c>
      <c r="K18" s="46"/>
      <c r="L18" s="20">
        <v>11900.01</v>
      </c>
      <c r="M18" s="46"/>
      <c r="N18" s="12">
        <v>13174</v>
      </c>
    </row>
    <row r="19" spans="1:14" ht="12" customHeight="1">
      <c r="A19" s="78"/>
      <c r="B19" s="34" t="s">
        <v>114</v>
      </c>
      <c r="C19" s="20"/>
      <c r="D19" s="45"/>
      <c r="E19" s="20"/>
      <c r="F19" s="45"/>
      <c r="G19" s="20">
        <v>17099.79</v>
      </c>
      <c r="H19" s="28"/>
      <c r="I19" s="34" t="s">
        <v>23</v>
      </c>
      <c r="J19" s="20">
        <v>81979</v>
      </c>
      <c r="K19" s="46"/>
      <c r="L19" s="20">
        <v>102621</v>
      </c>
      <c r="M19" s="46"/>
      <c r="N19" s="12">
        <v>70349</v>
      </c>
    </row>
    <row r="20" spans="1:14" ht="12" customHeight="1">
      <c r="A20" s="78"/>
      <c r="B20" s="34" t="s">
        <v>91</v>
      </c>
      <c r="C20" s="20"/>
      <c r="D20" s="45"/>
      <c r="E20" s="20"/>
      <c r="F20" s="45"/>
      <c r="G20" s="20">
        <v>5100</v>
      </c>
      <c r="H20" s="26"/>
      <c r="I20" s="34" t="s">
        <v>24</v>
      </c>
      <c r="J20" s="20">
        <v>3250.44</v>
      </c>
      <c r="K20" s="46"/>
      <c r="L20" s="20">
        <v>1654.78</v>
      </c>
      <c r="M20" s="46"/>
      <c r="N20" s="12">
        <v>6507.99</v>
      </c>
    </row>
    <row r="21" spans="1:15" ht="12" customHeight="1">
      <c r="A21" s="78"/>
      <c r="B21" s="33" t="s">
        <v>10</v>
      </c>
      <c r="C21" s="19">
        <f>SUM(C22:C53)</f>
        <v>1779356.0999999996</v>
      </c>
      <c r="D21" s="44">
        <f>(E21-C21)/C21</f>
        <v>0.17863137120220082</v>
      </c>
      <c r="E21" s="19">
        <f>SUM(E22:E53)</f>
        <v>2097204.92</v>
      </c>
      <c r="F21" s="76">
        <f>(G21-E21)/E21</f>
        <v>0.05084011532835771</v>
      </c>
      <c r="G21" s="19">
        <f>SUM(G22:G53)</f>
        <v>2203827.059999999</v>
      </c>
      <c r="H21" s="26"/>
      <c r="I21" s="33" t="s">
        <v>4</v>
      </c>
      <c r="J21" s="48">
        <f>SUM(J22:J23)</f>
        <v>10096.38</v>
      </c>
      <c r="K21" s="46"/>
      <c r="L21" s="48">
        <f>SUM(L22:L23)</f>
        <v>10666.38</v>
      </c>
      <c r="M21" s="44">
        <f>(N21-L21)/L21</f>
        <v>-0.3468711971634237</v>
      </c>
      <c r="N21" s="11">
        <f>SUM(N22:N23)</f>
        <v>6966.52</v>
      </c>
      <c r="O21" s="2"/>
    </row>
    <row r="22" spans="1:14" ht="12" customHeight="1">
      <c r="A22" s="78"/>
      <c r="B22" s="34" t="s">
        <v>56</v>
      </c>
      <c r="C22" s="20">
        <v>70171.99</v>
      </c>
      <c r="D22" s="46">
        <f aca="true" t="shared" si="0" ref="D22:D29">(E22-C22)/C22</f>
        <v>0.5422082229675972</v>
      </c>
      <c r="E22" s="20">
        <v>108219.82</v>
      </c>
      <c r="F22" s="46">
        <f aca="true" t="shared" si="1" ref="F22:F30">(G22-E22)/E22</f>
        <v>0.12387592217396025</v>
      </c>
      <c r="G22" s="20">
        <v>121625.65</v>
      </c>
      <c r="H22" s="26"/>
      <c r="I22" s="34" t="s">
        <v>25</v>
      </c>
      <c r="J22" s="20">
        <v>821.5</v>
      </c>
      <c r="K22" s="46"/>
      <c r="L22" s="20">
        <v>821.5</v>
      </c>
      <c r="M22" s="46"/>
      <c r="N22" s="12">
        <v>821.5</v>
      </c>
    </row>
    <row r="23" spans="1:16" ht="12" customHeight="1">
      <c r="A23" s="78"/>
      <c r="B23" s="34" t="s">
        <v>57</v>
      </c>
      <c r="C23" s="22">
        <v>1052467.2</v>
      </c>
      <c r="D23" s="46">
        <f t="shared" si="0"/>
        <v>0.12959859461653533</v>
      </c>
      <c r="E23" s="22">
        <v>1188865.47</v>
      </c>
      <c r="F23" s="46">
        <f t="shared" si="1"/>
        <v>0.07702087604579849</v>
      </c>
      <c r="G23" s="22">
        <v>1280432.93</v>
      </c>
      <c r="H23" s="26"/>
      <c r="I23" s="34" t="s">
        <v>26</v>
      </c>
      <c r="J23" s="20">
        <v>9274.88</v>
      </c>
      <c r="K23" s="46"/>
      <c r="L23" s="20">
        <v>9844.88</v>
      </c>
      <c r="M23" s="46"/>
      <c r="N23" s="12">
        <v>6145.02</v>
      </c>
      <c r="P23" s="73"/>
    </row>
    <row r="24" spans="1:14" ht="12" customHeight="1">
      <c r="A24" s="78"/>
      <c r="B24" s="34" t="s">
        <v>58</v>
      </c>
      <c r="C24" s="22">
        <v>5789.05</v>
      </c>
      <c r="D24" s="46">
        <f t="shared" si="0"/>
        <v>0.864972663908586</v>
      </c>
      <c r="E24" s="22">
        <v>10796.42</v>
      </c>
      <c r="F24" s="46">
        <f t="shared" si="1"/>
        <v>-0.31280183616421003</v>
      </c>
      <c r="G24" s="22">
        <v>7419.28</v>
      </c>
      <c r="H24" s="26"/>
      <c r="I24" s="33" t="s">
        <v>6</v>
      </c>
      <c r="J24" s="48">
        <f>J25</f>
        <v>247989.74</v>
      </c>
      <c r="K24" s="44">
        <f>(L24-J24)/J24</f>
        <v>0.00992976564272381</v>
      </c>
      <c r="L24" s="48">
        <f>L25</f>
        <v>250452.22</v>
      </c>
      <c r="M24" s="44">
        <f>(N24-L24)/L24</f>
        <v>0.35372583241625893</v>
      </c>
      <c r="N24" s="11">
        <f>N25</f>
        <v>339043.64</v>
      </c>
    </row>
    <row r="25" spans="1:14" ht="12" customHeight="1">
      <c r="A25" s="78"/>
      <c r="B25" s="34" t="s">
        <v>59</v>
      </c>
      <c r="C25" s="22">
        <v>39749.15</v>
      </c>
      <c r="D25" s="46">
        <f t="shared" si="0"/>
        <v>0.01696162056295541</v>
      </c>
      <c r="E25" s="22">
        <v>40423.36</v>
      </c>
      <c r="F25" s="46">
        <f t="shared" si="1"/>
        <v>0.14629610205584095</v>
      </c>
      <c r="G25" s="22">
        <v>46337.14</v>
      </c>
      <c r="H25" s="29"/>
      <c r="I25" s="34" t="s">
        <v>27</v>
      </c>
      <c r="J25" s="20">
        <v>247989.74</v>
      </c>
      <c r="K25" s="46"/>
      <c r="L25" s="20">
        <v>250452.22</v>
      </c>
      <c r="M25" s="46"/>
      <c r="N25" s="12">
        <v>339043.64</v>
      </c>
    </row>
    <row r="26" spans="1:15" ht="12" customHeight="1">
      <c r="A26" s="78"/>
      <c r="B26" s="34" t="s">
        <v>60</v>
      </c>
      <c r="C26" s="22">
        <v>314974.02</v>
      </c>
      <c r="D26" s="46">
        <f t="shared" si="0"/>
        <v>0.2747978071334264</v>
      </c>
      <c r="E26" s="22">
        <v>401528.19</v>
      </c>
      <c r="F26" s="46">
        <f t="shared" si="1"/>
        <v>-0.11756731202359672</v>
      </c>
      <c r="G26" s="22">
        <v>354321.6</v>
      </c>
      <c r="H26" s="27"/>
      <c r="I26" s="33" t="s">
        <v>8</v>
      </c>
      <c r="J26" s="48">
        <f>J27</f>
        <v>27361.69</v>
      </c>
      <c r="K26" s="44">
        <f>(L26-J26)/J26</f>
        <v>1.0937898938260027</v>
      </c>
      <c r="L26" s="48">
        <f>L27</f>
        <v>57289.63</v>
      </c>
      <c r="M26" s="44">
        <f>(N26-L26)/L26</f>
        <v>-0.4892299007691269</v>
      </c>
      <c r="N26" s="11">
        <f>N27</f>
        <v>29261.83</v>
      </c>
      <c r="O26" s="84" t="s">
        <v>0</v>
      </c>
    </row>
    <row r="27" spans="1:23" ht="12" customHeight="1">
      <c r="A27" s="78"/>
      <c r="B27" s="34" t="s">
        <v>61</v>
      </c>
      <c r="C27" s="22">
        <v>5102.88</v>
      </c>
      <c r="D27" s="46">
        <f t="shared" si="0"/>
        <v>-0.10717085253817454</v>
      </c>
      <c r="E27" s="22">
        <v>4556</v>
      </c>
      <c r="F27" s="46">
        <f t="shared" si="1"/>
        <v>0.8015803336259877</v>
      </c>
      <c r="G27" s="22">
        <v>8208</v>
      </c>
      <c r="H27" s="28"/>
      <c r="I27" s="34" t="s">
        <v>28</v>
      </c>
      <c r="J27" s="20">
        <v>27361.69</v>
      </c>
      <c r="K27" s="46"/>
      <c r="L27" s="20">
        <v>57289.63</v>
      </c>
      <c r="M27" s="46"/>
      <c r="N27" s="12">
        <v>29261.83</v>
      </c>
      <c r="O27" s="84"/>
      <c r="W27" s="1" t="s">
        <v>16</v>
      </c>
    </row>
    <row r="28" spans="1:15" ht="12" customHeight="1">
      <c r="A28" s="78"/>
      <c r="B28" s="34" t="s">
        <v>62</v>
      </c>
      <c r="C28" s="22">
        <v>25833.76</v>
      </c>
      <c r="D28" s="46">
        <f t="shared" si="0"/>
        <v>0.46095225782077415</v>
      </c>
      <c r="E28" s="22">
        <v>37741.89</v>
      </c>
      <c r="F28" s="46">
        <f t="shared" si="1"/>
        <v>0.08032454124581463</v>
      </c>
      <c r="G28" s="22">
        <v>40773.49</v>
      </c>
      <c r="H28" s="28"/>
      <c r="I28" s="33" t="s">
        <v>9</v>
      </c>
      <c r="J28" s="48">
        <f>SUM(J29:J36)</f>
        <v>-344.49</v>
      </c>
      <c r="K28" s="64">
        <f>(L28-J28)/J28</f>
        <v>-36.68611570727742</v>
      </c>
      <c r="L28" s="48">
        <f>SUM(L29:L36)</f>
        <v>12293.51</v>
      </c>
      <c r="M28" s="64">
        <f>(N28-L28)/L28</f>
        <v>-0.2641458785977317</v>
      </c>
      <c r="N28" s="11">
        <f>SUM(N29:N36)</f>
        <v>9046.23</v>
      </c>
      <c r="O28" s="84"/>
    </row>
    <row r="29" spans="1:14" ht="12" customHeight="1">
      <c r="A29" s="78"/>
      <c r="B29" s="34" t="s">
        <v>63</v>
      </c>
      <c r="C29" s="14">
        <v>7097.7</v>
      </c>
      <c r="D29" s="46">
        <f t="shared" si="0"/>
        <v>0.9402214801978107</v>
      </c>
      <c r="E29" s="22">
        <v>13771.11</v>
      </c>
      <c r="F29" s="46">
        <f t="shared" si="1"/>
        <v>-0.35543322215856243</v>
      </c>
      <c r="G29" s="42">
        <v>8876.4</v>
      </c>
      <c r="H29" s="28"/>
      <c r="I29" s="34" t="s">
        <v>29</v>
      </c>
      <c r="J29" s="20">
        <v>-912.59</v>
      </c>
      <c r="K29" s="46"/>
      <c r="L29" s="20">
        <v>7510.88</v>
      </c>
      <c r="M29" s="46"/>
      <c r="N29" s="12">
        <v>3033.69</v>
      </c>
    </row>
    <row r="30" spans="1:15" ht="12" customHeight="1">
      <c r="A30" s="78"/>
      <c r="B30" s="34" t="s">
        <v>64</v>
      </c>
      <c r="C30" s="20">
        <v>0</v>
      </c>
      <c r="D30" s="46"/>
      <c r="E30" s="20">
        <v>3179.78</v>
      </c>
      <c r="F30" s="46">
        <f t="shared" si="1"/>
        <v>-0.5724987263269786</v>
      </c>
      <c r="G30" s="20">
        <v>1359.36</v>
      </c>
      <c r="H30" s="28"/>
      <c r="I30" s="34" t="s">
        <v>30</v>
      </c>
      <c r="J30" s="20">
        <v>-362.38</v>
      </c>
      <c r="K30" s="46"/>
      <c r="L30" s="20">
        <v>552.57</v>
      </c>
      <c r="M30" s="46"/>
      <c r="N30" s="12">
        <v>648.3</v>
      </c>
      <c r="O30" s="3" t="s">
        <v>0</v>
      </c>
    </row>
    <row r="31" spans="1:15" ht="12" customHeight="1">
      <c r="A31" s="78"/>
      <c r="B31" s="34" t="s">
        <v>65</v>
      </c>
      <c r="C31" s="20">
        <v>5201.24</v>
      </c>
      <c r="D31" s="46">
        <f>(E31-C31)/C31</f>
        <v>-0.4906791457421692</v>
      </c>
      <c r="E31" s="20">
        <v>2649.1</v>
      </c>
      <c r="F31" s="46">
        <f>(G31-E31)/E31</f>
        <v>5.640070212525008</v>
      </c>
      <c r="G31" s="20">
        <v>17590.21</v>
      </c>
      <c r="H31" s="28"/>
      <c r="I31" s="34" t="s">
        <v>31</v>
      </c>
      <c r="J31" s="20">
        <v>160</v>
      </c>
      <c r="K31" s="46"/>
      <c r="L31" s="20">
        <v>196.92</v>
      </c>
      <c r="M31" s="46"/>
      <c r="N31" s="12">
        <v>155</v>
      </c>
      <c r="O31" s="3"/>
    </row>
    <row r="32" spans="1:15" ht="12" customHeight="1">
      <c r="A32" s="78"/>
      <c r="B32" s="34" t="s">
        <v>113</v>
      </c>
      <c r="C32" s="20">
        <v>0</v>
      </c>
      <c r="D32" s="46"/>
      <c r="E32" s="20">
        <v>3924.32</v>
      </c>
      <c r="F32" s="46">
        <f>(G32-E32)/E32</f>
        <v>0.1758572185754473</v>
      </c>
      <c r="G32" s="20">
        <v>4614.44</v>
      </c>
      <c r="H32" s="28"/>
      <c r="I32" s="34" t="s">
        <v>32</v>
      </c>
      <c r="J32" s="20">
        <v>541.7</v>
      </c>
      <c r="K32" s="46"/>
      <c r="L32" s="20">
        <v>1213.01</v>
      </c>
      <c r="M32" s="46"/>
      <c r="N32" s="12">
        <v>1083.7</v>
      </c>
      <c r="O32" s="3"/>
    </row>
    <row r="33" spans="1:15" ht="12" customHeight="1">
      <c r="A33" s="78"/>
      <c r="B33" s="34" t="s">
        <v>66</v>
      </c>
      <c r="C33" s="20">
        <v>22165.58</v>
      </c>
      <c r="D33" s="46"/>
      <c r="E33" s="20">
        <v>0</v>
      </c>
      <c r="F33" s="46"/>
      <c r="G33" s="20">
        <v>535.72</v>
      </c>
      <c r="H33" s="28"/>
      <c r="I33" s="34" t="s">
        <v>33</v>
      </c>
      <c r="J33" s="20">
        <v>228.78</v>
      </c>
      <c r="K33" s="45"/>
      <c r="L33" s="20">
        <v>0.03</v>
      </c>
      <c r="M33" s="45"/>
      <c r="N33" s="12">
        <v>-31.7</v>
      </c>
      <c r="O33" s="3" t="s">
        <v>0</v>
      </c>
    </row>
    <row r="34" spans="1:15" ht="12" customHeight="1">
      <c r="A34" s="78"/>
      <c r="B34" s="34" t="s">
        <v>67</v>
      </c>
      <c r="C34" s="20">
        <v>3293.16</v>
      </c>
      <c r="D34" s="46"/>
      <c r="E34" s="20">
        <v>0</v>
      </c>
      <c r="F34" s="46"/>
      <c r="G34" s="20"/>
      <c r="H34" s="28"/>
      <c r="I34" s="34" t="s">
        <v>34</v>
      </c>
      <c r="J34" s="20">
        <v>0</v>
      </c>
      <c r="K34" s="45"/>
      <c r="L34" s="20">
        <v>0</v>
      </c>
      <c r="M34" s="45"/>
      <c r="N34" s="12">
        <v>3783.34</v>
      </c>
      <c r="O34" s="3"/>
    </row>
    <row r="35" spans="1:15" ht="12" customHeight="1">
      <c r="A35" s="78"/>
      <c r="B35" s="34" t="s">
        <v>68</v>
      </c>
      <c r="C35" s="22">
        <v>451.16</v>
      </c>
      <c r="D35" s="46">
        <f>(E35-C35)/C35</f>
        <v>3.9830658746342755</v>
      </c>
      <c r="E35" s="22">
        <v>2248.16</v>
      </c>
      <c r="F35" s="46">
        <f>(G35-E35)/E35</f>
        <v>-0.7809319621379262</v>
      </c>
      <c r="G35" s="22">
        <v>492.5</v>
      </c>
      <c r="H35" s="28"/>
      <c r="I35" s="34" t="s">
        <v>35</v>
      </c>
      <c r="J35" s="20">
        <v>0</v>
      </c>
      <c r="K35" s="45"/>
      <c r="L35" s="20">
        <v>628</v>
      </c>
      <c r="M35" s="45"/>
      <c r="N35" s="12">
        <v>373.9</v>
      </c>
      <c r="O35" s="8" t="s">
        <v>0</v>
      </c>
    </row>
    <row r="36" spans="1:15" ht="12" customHeight="1">
      <c r="A36" s="78"/>
      <c r="B36" s="34" t="s">
        <v>69</v>
      </c>
      <c r="C36" s="22">
        <v>11454.5</v>
      </c>
      <c r="D36" s="46">
        <f>(E36-C36)/C36</f>
        <v>-0.21074686804312714</v>
      </c>
      <c r="E36" s="22">
        <v>9040.5</v>
      </c>
      <c r="F36" s="46">
        <f>(G36-E36)/E36</f>
        <v>-1</v>
      </c>
      <c r="G36" s="22"/>
      <c r="H36" s="28"/>
      <c r="I36" s="34" t="s">
        <v>90</v>
      </c>
      <c r="J36" s="20">
        <v>0</v>
      </c>
      <c r="K36" s="45"/>
      <c r="L36" s="20">
        <v>2192.1</v>
      </c>
      <c r="M36" s="45"/>
      <c r="N36" s="12">
        <v>0</v>
      </c>
      <c r="O36" s="8" t="s">
        <v>0</v>
      </c>
    </row>
    <row r="37" spans="1:15" ht="12" customHeight="1">
      <c r="A37" s="78"/>
      <c r="B37" s="34" t="s">
        <v>70</v>
      </c>
      <c r="C37" s="22">
        <v>1343.45</v>
      </c>
      <c r="D37" s="46">
        <f>(E37-C37)/C37</f>
        <v>1.695887453943206</v>
      </c>
      <c r="E37" s="22">
        <v>3621.79</v>
      </c>
      <c r="F37" s="46">
        <f>(G37-E37)/E37</f>
        <v>2.182815679539675</v>
      </c>
      <c r="G37" s="22">
        <v>11527.49</v>
      </c>
      <c r="H37" s="28"/>
      <c r="I37" s="33" t="s">
        <v>11</v>
      </c>
      <c r="J37" s="50">
        <f>SUM(J38:J58)</f>
        <v>1662741.79</v>
      </c>
      <c r="K37" s="44">
        <f aca="true" t="shared" si="2" ref="K37:K57">(L37-J37)/J37</f>
        <v>0.07678415299828376</v>
      </c>
      <c r="L37" s="50">
        <f>SUM(L38:L58)</f>
        <v>1790414.0100000002</v>
      </c>
      <c r="M37" s="76">
        <f aca="true" t="shared" si="3" ref="M37:M48">(N37-L37)/L37</f>
        <v>0.14697981502054933</v>
      </c>
      <c r="N37" s="13">
        <f>SUM(N38:N58)</f>
        <v>2053568.7300000002</v>
      </c>
      <c r="O37" s="3" t="s">
        <v>0</v>
      </c>
    </row>
    <row r="38" spans="1:15" ht="12" customHeight="1">
      <c r="A38" s="78"/>
      <c r="B38" s="34" t="s">
        <v>71</v>
      </c>
      <c r="C38" s="22">
        <v>0</v>
      </c>
      <c r="D38" s="45"/>
      <c r="E38" s="22">
        <v>2229.91</v>
      </c>
      <c r="F38" s="46">
        <f>(G38-E38)/E38</f>
        <v>9.935060159378631</v>
      </c>
      <c r="G38" s="22">
        <v>24384.2</v>
      </c>
      <c r="H38" s="28"/>
      <c r="I38" s="34" t="s">
        <v>36</v>
      </c>
      <c r="J38" s="22">
        <v>1398360.49</v>
      </c>
      <c r="K38" s="46">
        <f t="shared" si="2"/>
        <v>0.09327968784358326</v>
      </c>
      <c r="L38" s="22">
        <v>1528799.12</v>
      </c>
      <c r="M38" s="46">
        <f t="shared" si="3"/>
        <v>0.15963326169366185</v>
      </c>
      <c r="N38" s="14">
        <v>1772846.31</v>
      </c>
      <c r="O38" s="3" t="s">
        <v>0</v>
      </c>
    </row>
    <row r="39" spans="1:15" ht="12" customHeight="1">
      <c r="A39" s="78"/>
      <c r="B39" s="34" t="s">
        <v>72</v>
      </c>
      <c r="C39" s="22">
        <v>0</v>
      </c>
      <c r="D39" s="45"/>
      <c r="E39" s="22">
        <v>5329.05</v>
      </c>
      <c r="F39" s="45"/>
      <c r="G39" s="22"/>
      <c r="H39" s="28"/>
      <c r="I39" s="34" t="s">
        <v>37</v>
      </c>
      <c r="J39" s="22">
        <v>4249.68</v>
      </c>
      <c r="K39" s="46">
        <f t="shared" si="2"/>
        <v>0.1860563618907775</v>
      </c>
      <c r="L39" s="22">
        <v>5040.36</v>
      </c>
      <c r="M39" s="46">
        <f t="shared" si="3"/>
        <v>-0.23385035989492808</v>
      </c>
      <c r="N39" s="14">
        <v>3861.67</v>
      </c>
      <c r="O39" s="3"/>
    </row>
    <row r="40" spans="1:15" ht="12" customHeight="1">
      <c r="A40" s="78"/>
      <c r="B40" s="34" t="s">
        <v>73</v>
      </c>
      <c r="C40" s="22">
        <v>0</v>
      </c>
      <c r="D40" s="46"/>
      <c r="E40" s="22">
        <v>11700</v>
      </c>
      <c r="F40" s="46">
        <f>(G40-E40)/E40</f>
        <v>0.46799999999999986</v>
      </c>
      <c r="G40" s="22">
        <v>17175.6</v>
      </c>
      <c r="H40" s="28"/>
      <c r="I40" s="34" t="s">
        <v>38</v>
      </c>
      <c r="J40" s="22">
        <v>40267.32</v>
      </c>
      <c r="K40" s="46">
        <f t="shared" si="2"/>
        <v>-0.011684413067470097</v>
      </c>
      <c r="L40" s="22">
        <v>39796.82</v>
      </c>
      <c r="M40" s="46">
        <f t="shared" si="3"/>
        <v>0.1487211792298982</v>
      </c>
      <c r="N40" s="14">
        <v>45715.45</v>
      </c>
      <c r="O40" s="3" t="s">
        <v>0</v>
      </c>
    </row>
    <row r="41" spans="1:15" ht="12" customHeight="1">
      <c r="A41" s="78"/>
      <c r="B41" s="34" t="s">
        <v>74</v>
      </c>
      <c r="C41" s="22">
        <v>7138.1</v>
      </c>
      <c r="D41" s="46">
        <f>(E41-C41)/C41</f>
        <v>0.8941805242291365</v>
      </c>
      <c r="E41" s="22">
        <v>13520.85</v>
      </c>
      <c r="F41" s="46">
        <f>(G41-E41)/E41</f>
        <v>0.05755185509786734</v>
      </c>
      <c r="G41" s="22">
        <v>14299</v>
      </c>
      <c r="H41" s="28"/>
      <c r="I41" s="34" t="s">
        <v>39</v>
      </c>
      <c r="J41" s="22">
        <v>6835</v>
      </c>
      <c r="K41" s="46">
        <f t="shared" si="2"/>
        <v>-0.3884418434528164</v>
      </c>
      <c r="L41" s="22">
        <v>4180</v>
      </c>
      <c r="M41" s="46">
        <f t="shared" si="3"/>
        <v>0.19138755980861244</v>
      </c>
      <c r="N41" s="14">
        <v>4980</v>
      </c>
      <c r="O41" s="3" t="s">
        <v>0</v>
      </c>
    </row>
    <row r="42" spans="1:15" ht="12" customHeight="1">
      <c r="A42" s="78"/>
      <c r="B42" s="34" t="s">
        <v>75</v>
      </c>
      <c r="C42" s="22">
        <v>270</v>
      </c>
      <c r="D42" s="46">
        <f>(E42-C42)/C42</f>
        <v>13.076518518518517</v>
      </c>
      <c r="E42" s="22">
        <v>3800.66</v>
      </c>
      <c r="F42" s="46">
        <f>(G42-E42)/E42</f>
        <v>0.5996169086421833</v>
      </c>
      <c r="G42" s="22">
        <v>6079.6</v>
      </c>
      <c r="H42" s="28"/>
      <c r="I42" s="34" t="s">
        <v>40</v>
      </c>
      <c r="J42" s="22">
        <v>12600</v>
      </c>
      <c r="K42" s="46">
        <f t="shared" si="2"/>
        <v>0.0880952380952381</v>
      </c>
      <c r="L42" s="22">
        <v>13710</v>
      </c>
      <c r="M42" s="46">
        <f t="shared" si="3"/>
        <v>0.17286652078774617</v>
      </c>
      <c r="N42" s="14">
        <v>16080</v>
      </c>
      <c r="O42" s="3" t="s">
        <v>0</v>
      </c>
    </row>
    <row r="43" spans="1:15" ht="12" customHeight="1">
      <c r="A43" s="78"/>
      <c r="B43" s="34" t="s">
        <v>76</v>
      </c>
      <c r="C43" s="22">
        <v>2478</v>
      </c>
      <c r="D43" s="46">
        <f aca="true" t="shared" si="4" ref="D43:D53">(E43-C43)/C43</f>
        <v>-1</v>
      </c>
      <c r="E43" s="22">
        <v>0</v>
      </c>
      <c r="F43" s="46"/>
      <c r="G43" s="22">
        <v>0</v>
      </c>
      <c r="H43" s="28"/>
      <c r="I43" s="34" t="s">
        <v>41</v>
      </c>
      <c r="J43" s="22">
        <v>630</v>
      </c>
      <c r="K43" s="46">
        <f t="shared" si="2"/>
        <v>0.07142857142857142</v>
      </c>
      <c r="L43" s="22">
        <v>675</v>
      </c>
      <c r="M43" s="46">
        <f t="shared" si="3"/>
        <v>0.13333333333333333</v>
      </c>
      <c r="N43" s="14">
        <v>765</v>
      </c>
      <c r="O43" s="3"/>
    </row>
    <row r="44" spans="1:15" ht="12" customHeight="1">
      <c r="A44" s="78"/>
      <c r="B44" s="34" t="s">
        <v>77</v>
      </c>
      <c r="C44" s="22">
        <v>23441.25</v>
      </c>
      <c r="D44" s="46">
        <f t="shared" si="4"/>
        <v>0.38124289447021814</v>
      </c>
      <c r="E44" s="22">
        <v>32378.06</v>
      </c>
      <c r="F44" s="46">
        <f aca="true" t="shared" si="5" ref="F44:F53">(G44-E44)/E44</f>
        <v>-0.38000053122392136</v>
      </c>
      <c r="G44" s="22">
        <v>20074.38</v>
      </c>
      <c r="H44" s="28"/>
      <c r="I44" s="34" t="s">
        <v>42</v>
      </c>
      <c r="J44" s="22">
        <v>4090</v>
      </c>
      <c r="K44" s="46">
        <f t="shared" si="2"/>
        <v>-0.5501222493887531</v>
      </c>
      <c r="L44" s="22">
        <v>1840</v>
      </c>
      <c r="M44" s="46">
        <f t="shared" si="3"/>
        <v>0.29347826086956524</v>
      </c>
      <c r="N44" s="14">
        <v>2380</v>
      </c>
      <c r="O44" s="3"/>
    </row>
    <row r="45" spans="1:15" ht="12" customHeight="1">
      <c r="A45" s="78"/>
      <c r="B45" s="34" t="s">
        <v>78</v>
      </c>
      <c r="C45" s="22">
        <v>3018.85</v>
      </c>
      <c r="D45" s="46">
        <f t="shared" si="4"/>
        <v>-0.05661427364724973</v>
      </c>
      <c r="E45" s="22">
        <v>2847.94</v>
      </c>
      <c r="F45" s="46">
        <f t="shared" si="5"/>
        <v>0.02294992169778862</v>
      </c>
      <c r="G45" s="22">
        <v>2913.3</v>
      </c>
      <c r="H45" s="28"/>
      <c r="I45" s="34" t="s">
        <v>43</v>
      </c>
      <c r="J45" s="22">
        <v>550</v>
      </c>
      <c r="K45" s="46">
        <f t="shared" si="2"/>
        <v>3.8181818181818183</v>
      </c>
      <c r="L45" s="22">
        <v>2650</v>
      </c>
      <c r="M45" s="46">
        <f t="shared" si="3"/>
        <v>0.5283018867924528</v>
      </c>
      <c r="N45" s="14">
        <v>4050</v>
      </c>
      <c r="O45" s="3" t="s">
        <v>0</v>
      </c>
    </row>
    <row r="46" spans="1:15" ht="12" customHeight="1">
      <c r="A46" s="78"/>
      <c r="B46" s="34" t="s">
        <v>79</v>
      </c>
      <c r="C46" s="22">
        <v>4030.2</v>
      </c>
      <c r="D46" s="46">
        <f t="shared" si="4"/>
        <v>0.03647461664433527</v>
      </c>
      <c r="E46" s="22">
        <v>4177.2</v>
      </c>
      <c r="F46" s="46">
        <f t="shared" si="5"/>
        <v>0.38418079096045205</v>
      </c>
      <c r="G46" s="22">
        <v>5782</v>
      </c>
      <c r="H46" s="28"/>
      <c r="I46" s="34" t="s">
        <v>44</v>
      </c>
      <c r="J46" s="22">
        <v>2875</v>
      </c>
      <c r="K46" s="46">
        <f t="shared" si="2"/>
        <v>-0.2302330434782609</v>
      </c>
      <c r="L46" s="22">
        <v>2213.08</v>
      </c>
      <c r="M46" s="46">
        <f t="shared" si="3"/>
        <v>0.3262060115314404</v>
      </c>
      <c r="N46" s="14">
        <v>2935</v>
      </c>
      <c r="O46" s="3" t="s">
        <v>0</v>
      </c>
    </row>
    <row r="47" spans="2:15" ht="12" customHeight="1">
      <c r="B47" s="34" t="s">
        <v>80</v>
      </c>
      <c r="C47" s="22">
        <v>16734.14</v>
      </c>
      <c r="D47" s="46">
        <f t="shared" si="4"/>
        <v>0.016455581224968777</v>
      </c>
      <c r="E47" s="22">
        <v>17009.51</v>
      </c>
      <c r="F47" s="46">
        <f t="shared" si="5"/>
        <v>0.13953605953375509</v>
      </c>
      <c r="G47" s="22">
        <v>19382.95</v>
      </c>
      <c r="H47" s="28"/>
      <c r="I47" s="34" t="s">
        <v>45</v>
      </c>
      <c r="J47" s="22">
        <v>109403.5</v>
      </c>
      <c r="K47" s="46">
        <f t="shared" si="2"/>
        <v>0.18763110869396318</v>
      </c>
      <c r="L47" s="22">
        <v>129931</v>
      </c>
      <c r="M47" s="46">
        <f t="shared" si="3"/>
        <v>0.08308332884377097</v>
      </c>
      <c r="N47" s="14">
        <v>140726.1</v>
      </c>
      <c r="O47" s="3" t="s">
        <v>0</v>
      </c>
    </row>
    <row r="48" spans="2:15" ht="12" customHeight="1">
      <c r="B48" s="34" t="s">
        <v>81</v>
      </c>
      <c r="C48" s="22">
        <v>12365.43</v>
      </c>
      <c r="D48" s="46">
        <f t="shared" si="4"/>
        <v>-0.3772816634763207</v>
      </c>
      <c r="E48" s="22">
        <v>7700.18</v>
      </c>
      <c r="F48" s="46">
        <f t="shared" si="5"/>
        <v>0.28662706586079806</v>
      </c>
      <c r="G48" s="22">
        <v>9907.26</v>
      </c>
      <c r="H48" s="28"/>
      <c r="I48" s="34" t="s">
        <v>46</v>
      </c>
      <c r="J48" s="51">
        <v>1570</v>
      </c>
      <c r="K48" s="46">
        <f t="shared" si="2"/>
        <v>-0.8789808917197452</v>
      </c>
      <c r="L48" s="51">
        <v>190</v>
      </c>
      <c r="M48" s="46">
        <f t="shared" si="3"/>
        <v>19.18421052631579</v>
      </c>
      <c r="N48" s="14">
        <v>3835</v>
      </c>
      <c r="O48" s="3" t="s">
        <v>0</v>
      </c>
    </row>
    <row r="49" spans="2:15" ht="12" customHeight="1">
      <c r="B49" s="34" t="s">
        <v>82</v>
      </c>
      <c r="C49" s="22">
        <v>5263.9</v>
      </c>
      <c r="D49" s="46">
        <f t="shared" si="4"/>
        <v>0.15130986530899154</v>
      </c>
      <c r="E49" s="22">
        <v>6060.38</v>
      </c>
      <c r="F49" s="46">
        <f t="shared" si="5"/>
        <v>0.3691682699764701</v>
      </c>
      <c r="G49" s="22">
        <v>8297.68</v>
      </c>
      <c r="H49" s="28"/>
      <c r="I49" s="34" t="s">
        <v>47</v>
      </c>
      <c r="J49" s="22">
        <v>7429.52</v>
      </c>
      <c r="K49" s="46">
        <f t="shared" si="2"/>
        <v>-0.2069191549386771</v>
      </c>
      <c r="L49" s="22">
        <v>5892.21</v>
      </c>
      <c r="M49" s="46">
        <f aca="true" t="shared" si="6" ref="M49:M58">(N49-L49)/L49</f>
        <v>0.12064743109970624</v>
      </c>
      <c r="N49" s="14">
        <v>6603.09</v>
      </c>
      <c r="O49" s="3" t="s">
        <v>0</v>
      </c>
    </row>
    <row r="50" spans="2:14" ht="12" customHeight="1">
      <c r="B50" s="34" t="s">
        <v>83</v>
      </c>
      <c r="C50" s="23">
        <v>110945.09</v>
      </c>
      <c r="D50" s="46">
        <f t="shared" si="4"/>
        <v>0.2617924777022579</v>
      </c>
      <c r="E50" s="23">
        <v>139989.68</v>
      </c>
      <c r="F50" s="46">
        <f t="shared" si="5"/>
        <v>0.01477344615688817</v>
      </c>
      <c r="G50" s="23">
        <v>142057.81</v>
      </c>
      <c r="H50" s="28"/>
      <c r="I50" s="37" t="s">
        <v>48</v>
      </c>
      <c r="J50" s="22">
        <v>11299.64</v>
      </c>
      <c r="K50" s="46">
        <f t="shared" si="2"/>
        <v>0.07116863900088856</v>
      </c>
      <c r="L50" s="22">
        <v>12103.82</v>
      </c>
      <c r="M50" s="46">
        <f t="shared" si="6"/>
        <v>-0.028944581132237603</v>
      </c>
      <c r="N50" s="14">
        <v>11753.48</v>
      </c>
    </row>
    <row r="51" spans="2:14" ht="12" customHeight="1">
      <c r="B51" s="34" t="s">
        <v>84</v>
      </c>
      <c r="C51" s="22">
        <v>3314.36</v>
      </c>
      <c r="D51" s="46">
        <f t="shared" si="4"/>
        <v>-0.8913817448919248</v>
      </c>
      <c r="E51" s="22">
        <v>360</v>
      </c>
      <c r="F51" s="46">
        <f t="shared" si="5"/>
        <v>21.497222222222224</v>
      </c>
      <c r="G51" s="22">
        <v>8099</v>
      </c>
      <c r="H51" s="30"/>
      <c r="I51" s="37" t="s">
        <v>49</v>
      </c>
      <c r="J51" s="22">
        <v>618.6</v>
      </c>
      <c r="K51" s="46">
        <f t="shared" si="2"/>
        <v>0.6338182993857095</v>
      </c>
      <c r="L51" s="22">
        <v>1010.68</v>
      </c>
      <c r="M51" s="46">
        <f t="shared" si="6"/>
        <v>0.27610123876993714</v>
      </c>
      <c r="N51" s="14">
        <v>1289.73</v>
      </c>
    </row>
    <row r="52" spans="2:14" ht="12" customHeight="1">
      <c r="B52" s="34" t="s">
        <v>85</v>
      </c>
      <c r="C52" s="24">
        <v>24427.94</v>
      </c>
      <c r="D52" s="46">
        <f t="shared" si="4"/>
        <v>-0.27951354064239553</v>
      </c>
      <c r="E52" s="24">
        <v>17600</v>
      </c>
      <c r="F52" s="46">
        <f t="shared" si="5"/>
        <v>0.10113636363636364</v>
      </c>
      <c r="G52" s="24">
        <v>19380</v>
      </c>
      <c r="H52" s="28"/>
      <c r="I52" s="37" t="s">
        <v>50</v>
      </c>
      <c r="J52" s="51">
        <v>7643.89</v>
      </c>
      <c r="K52" s="46">
        <f t="shared" si="2"/>
        <v>0.13473898760971173</v>
      </c>
      <c r="L52" s="51">
        <v>8673.82</v>
      </c>
      <c r="M52" s="46">
        <f t="shared" si="6"/>
        <v>0.0891245149196088</v>
      </c>
      <c r="N52" s="15">
        <v>9446.87</v>
      </c>
    </row>
    <row r="53" spans="2:14" ht="12" customHeight="1">
      <c r="B53" s="34" t="s">
        <v>86</v>
      </c>
      <c r="C53" s="22">
        <v>834</v>
      </c>
      <c r="D53" s="46">
        <f t="shared" si="4"/>
        <v>1.320851318944844</v>
      </c>
      <c r="E53" s="22">
        <v>1935.59</v>
      </c>
      <c r="F53" s="46">
        <f t="shared" si="5"/>
        <v>-0.028683760507132183</v>
      </c>
      <c r="G53" s="22">
        <v>1880.07</v>
      </c>
      <c r="H53" s="28"/>
      <c r="I53" s="37" t="s">
        <v>51</v>
      </c>
      <c r="J53" s="51">
        <v>1054.32</v>
      </c>
      <c r="K53" s="46">
        <f t="shared" si="2"/>
        <v>0.07557477805599824</v>
      </c>
      <c r="L53" s="51">
        <v>1134</v>
      </c>
      <c r="M53" s="46">
        <f t="shared" si="6"/>
        <v>-0.015432098765432098</v>
      </c>
      <c r="N53" s="15">
        <v>1116.5</v>
      </c>
    </row>
    <row r="54" spans="2:14" ht="12" customHeight="1">
      <c r="B54" s="34"/>
      <c r="C54" s="65"/>
      <c r="D54" s="66"/>
      <c r="E54" s="65"/>
      <c r="F54" s="66"/>
      <c r="G54" s="65"/>
      <c r="H54" s="28"/>
      <c r="I54" s="37" t="s">
        <v>112</v>
      </c>
      <c r="J54" s="51">
        <v>12303.03</v>
      </c>
      <c r="K54" s="46">
        <f t="shared" si="2"/>
        <v>0.18677594056098373</v>
      </c>
      <c r="L54" s="51">
        <v>14600.94</v>
      </c>
      <c r="M54" s="46">
        <f t="shared" si="6"/>
        <v>-0.8401020756197889</v>
      </c>
      <c r="N54" s="15">
        <v>2334.66</v>
      </c>
    </row>
    <row r="55" spans="2:14" ht="12" customHeight="1">
      <c r="B55" s="34"/>
      <c r="C55" s="65"/>
      <c r="D55" s="66"/>
      <c r="E55" s="65"/>
      <c r="F55" s="66"/>
      <c r="G55" s="65"/>
      <c r="H55" s="28"/>
      <c r="I55" s="37" t="s">
        <v>111</v>
      </c>
      <c r="J55" s="51"/>
      <c r="K55" s="46"/>
      <c r="L55" s="51">
        <v>1700</v>
      </c>
      <c r="M55" s="46">
        <f t="shared" si="6"/>
        <v>2.1470588235294117</v>
      </c>
      <c r="N55" s="15">
        <v>5350</v>
      </c>
    </row>
    <row r="56" spans="2:14" ht="12.75" customHeight="1">
      <c r="B56" s="34"/>
      <c r="C56" s="65"/>
      <c r="D56" s="66"/>
      <c r="E56" s="65"/>
      <c r="F56" s="66"/>
      <c r="G56" s="65"/>
      <c r="H56" s="31"/>
      <c r="I56" s="37" t="s">
        <v>52</v>
      </c>
      <c r="J56" s="52">
        <v>3150</v>
      </c>
      <c r="K56" s="75">
        <f t="shared" si="2"/>
        <v>-0.2857142857142857</v>
      </c>
      <c r="L56" s="52">
        <v>2250</v>
      </c>
      <c r="M56" s="75">
        <f t="shared" si="6"/>
        <v>0.1111111111111111</v>
      </c>
      <c r="N56" s="16">
        <v>2500</v>
      </c>
    </row>
    <row r="57" spans="2:14" ht="15" customHeight="1">
      <c r="B57" s="34"/>
      <c r="C57" s="65"/>
      <c r="D57" s="66"/>
      <c r="E57" s="65"/>
      <c r="F57" s="66"/>
      <c r="G57" s="65"/>
      <c r="H57" s="31"/>
      <c r="I57" s="37" t="s">
        <v>53</v>
      </c>
      <c r="J57" s="51">
        <v>12811.8</v>
      </c>
      <c r="K57" s="46">
        <f t="shared" si="2"/>
        <v>0.09455033640862336</v>
      </c>
      <c r="L57" s="51">
        <v>14023.16</v>
      </c>
      <c r="M57" s="46">
        <f t="shared" si="6"/>
        <v>0.0696497793649934</v>
      </c>
      <c r="N57" s="15">
        <v>14999.87</v>
      </c>
    </row>
    <row r="58" spans="2:14" ht="15" thickBot="1">
      <c r="B58" s="34"/>
      <c r="C58" s="65"/>
      <c r="D58" s="66"/>
      <c r="E58" s="65"/>
      <c r="F58" s="66"/>
      <c r="G58" s="65"/>
      <c r="H58" s="31"/>
      <c r="I58" s="37" t="s">
        <v>89</v>
      </c>
      <c r="J58" s="51">
        <v>25000</v>
      </c>
      <c r="K58" s="45"/>
      <c r="L58" s="51">
        <v>0</v>
      </c>
      <c r="M58" s="45"/>
      <c r="N58" s="15">
        <v>0</v>
      </c>
    </row>
    <row r="59" spans="2:14" ht="15" thickBot="1">
      <c r="B59" s="36" t="s">
        <v>87</v>
      </c>
      <c r="C59" s="5">
        <f>SUM(C5+C6+C7+C10+C21)</f>
        <v>2059292.1899999995</v>
      </c>
      <c r="D59" s="56">
        <f>(E59-C59)/C59</f>
        <v>0.10589582724537999</v>
      </c>
      <c r="E59" s="5">
        <f>SUM(E5+E6+E7+E10+E21)</f>
        <v>2277362.6399999997</v>
      </c>
      <c r="F59" s="56">
        <f>(G59-E59)/E59</f>
        <v>0.2369956679363106</v>
      </c>
      <c r="G59" s="5">
        <f>SUM(G5+G6+G7+G10+G21)</f>
        <v>2817087.7199999993</v>
      </c>
      <c r="H59" s="31"/>
      <c r="I59" s="36" t="s">
        <v>54</v>
      </c>
      <c r="J59" s="53">
        <f>SUM(J5+J15+J21+J24+J26+J28+J37)</f>
        <v>2059292.19</v>
      </c>
      <c r="K59" s="38">
        <f>(L59-J59)/J59</f>
        <v>0.10589582724537998</v>
      </c>
      <c r="L59" s="53">
        <f>SUM(L5+L15+L21+L24+L26+L28+L37)</f>
        <v>2277362.64</v>
      </c>
      <c r="M59" s="56">
        <f>(N59-L59)/L59</f>
        <v>0.23699566793631077</v>
      </c>
      <c r="N59" s="17">
        <f>SUM(N5+N15+N21+N24+N26+N28+N37)</f>
        <v>2817087.72</v>
      </c>
    </row>
    <row r="60" spans="2:14" ht="16.5" customHeight="1" thickBot="1">
      <c r="B60" s="63" t="s">
        <v>88</v>
      </c>
      <c r="C60" s="41"/>
      <c r="D60" s="57"/>
      <c r="E60" s="74"/>
      <c r="F60" s="57"/>
      <c r="G60" s="41"/>
      <c r="H60" s="28"/>
      <c r="I60" s="59" t="s">
        <v>55</v>
      </c>
      <c r="J60" s="60">
        <f>J37-C21</f>
        <v>-116614.30999999959</v>
      </c>
      <c r="K60" s="61"/>
      <c r="L60" s="60">
        <f>L37-E21</f>
        <v>-306790.9099999997</v>
      </c>
      <c r="M60" s="68"/>
      <c r="N60" s="62">
        <f>N37-G21</f>
        <v>-150258.3299999989</v>
      </c>
    </row>
    <row r="61" ht="15" thickTop="1"/>
  </sheetData>
  <sheetProtection/>
  <mergeCells count="7">
    <mergeCell ref="A1:A46"/>
    <mergeCell ref="B1:N1"/>
    <mergeCell ref="B2:N2"/>
    <mergeCell ref="P3:V3"/>
    <mergeCell ref="O26:O28"/>
    <mergeCell ref="C3:I3"/>
    <mergeCell ref="J3:N3"/>
  </mergeCells>
  <printOptions/>
  <pageMargins left="0.27" right="0.11811023622047245" top="0.23" bottom="0.11811023622047245" header="0.11811023622047245" footer="0.1574803149606299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2016-04-01T10:53:50Z</cp:lastPrinted>
  <dcterms:created xsi:type="dcterms:W3CDTF">1999-05-26T11:21:22Z</dcterms:created>
  <dcterms:modified xsi:type="dcterms:W3CDTF">2016-04-01T12:37:33Z</dcterms:modified>
  <cp:category/>
  <cp:version/>
  <cp:contentType/>
  <cp:contentStatus/>
</cp:coreProperties>
</file>