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169" activeTab="0"/>
  </bookViews>
  <sheets>
    <sheet name="BİLANÇO" sheetId="1" r:id="rId1"/>
  </sheets>
  <definedNames>
    <definedName name="_xlnm.Print_Area" localSheetId="0">'BİLANÇO'!$B$1:$N$67</definedName>
  </definedNames>
  <calcPr fullCalcOnLoad="1"/>
</workbook>
</file>

<file path=xl/sharedStrings.xml><?xml version="1.0" encoding="utf-8"?>
<sst xmlns="http://schemas.openxmlformats.org/spreadsheetml/2006/main" count="146" uniqueCount="125">
  <si>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</si>
  <si>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</si>
  <si>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>PASİF(TL)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</si>
  <si>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</si>
  <si>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</si>
  <si>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</si>
  <si>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</si>
  <si>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</si>
  <si>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</si>
  <si>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</si>
  <si>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</si>
  <si>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</si>
  <si>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</si>
  <si>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</si>
  <si>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DİĞER ÇEŞİTLİ BORÇLAR</t>
  </si>
  <si>
    <t>%</t>
  </si>
  <si>
    <t>Akbank Pos………………………………………….</t>
  </si>
  <si>
    <t>Akbank Kıdem Tazminatı Fon Hesabı ……………</t>
  </si>
  <si>
    <t>Akbank Fon Hesabı ………………………………..</t>
  </si>
  <si>
    <t>Dairelerden Alacaklar ………………………………</t>
  </si>
  <si>
    <t>Asansör+Yağmur Suyu+Kald.Taşları Avans……..</t>
  </si>
  <si>
    <t>Personel Giderleri …………………………………..</t>
  </si>
  <si>
    <t>Temizlik Giderleri ……………………………………</t>
  </si>
  <si>
    <t>Elektrik Giderleri ……………………………………</t>
  </si>
  <si>
    <t>Doğalgaz Giderleri …………………………………</t>
  </si>
  <si>
    <t>Su Giderleri (Teknik,Yönetim,Personel,vs)………</t>
  </si>
  <si>
    <t>Bakım Onarım Giderleri ……………………………</t>
  </si>
  <si>
    <t>4.Otopark WC Yenileme Gideri……………………</t>
  </si>
  <si>
    <t>Asansör Danışmanlık ve Bilirkişi Gideri…………..</t>
  </si>
  <si>
    <t>Su Arıtma ve Su Deposu Temizleme Giderleri ….</t>
  </si>
  <si>
    <t>Demirbaş Mallzeme Alımı …………………………</t>
  </si>
  <si>
    <t>Asansör Kabin İçi Let Aydınlatma Giderleri ……..</t>
  </si>
  <si>
    <t>Yönetim Ofis Tadilat Giderleri………...……………</t>
  </si>
  <si>
    <t>Bahçe Piknik Masası+Bank+Şemsiye  Giderleri..</t>
  </si>
  <si>
    <t>Bahçe Sulama Pompaları ve Basınç Tankı  Gid…</t>
  </si>
  <si>
    <t>Bahçe Giderleri ……………………………………..</t>
  </si>
  <si>
    <t>Telefon+FaxGiderleri ……………………………….</t>
  </si>
  <si>
    <t>İlaçlama Giderleri ……………………………………</t>
  </si>
  <si>
    <t>Büro Kırtasiye,Bilgisayar Tamir Bakım …………..</t>
  </si>
  <si>
    <t>Deprem Evi  Malzm. ve Personel Gid…………….</t>
  </si>
  <si>
    <t>Deprem Evi Digitürk ve D-Smart Gideri …………..</t>
  </si>
  <si>
    <t>Avukatlık ve Dava İcra Giderleri ……………………</t>
  </si>
  <si>
    <t>Banka Masraf Giderleri …………………………….</t>
  </si>
  <si>
    <t>Yönetim-Posta Nakl.,Temsil Ağırl.-Yol  Gid………</t>
  </si>
  <si>
    <t>A Bloklar Asansör Onarım Avansları ……………..</t>
  </si>
  <si>
    <t>Omak Asansör Ltd.Şti.……………………………..</t>
  </si>
  <si>
    <t>Ataşehir Beld.4.Otopark Kira Bedeli ….………….</t>
  </si>
  <si>
    <t>Diğer Muhtelif Satıcılar……………………………..</t>
  </si>
  <si>
    <t>Büfe Depoziti ……………………………………….</t>
  </si>
  <si>
    <t>Ogs ve 3.Kapı Depozitoları ………………………..</t>
  </si>
  <si>
    <t>Kıdem Tazminatı Fonu …………………………….</t>
  </si>
  <si>
    <t>Aidat Tahakkukları …………………………………</t>
  </si>
  <si>
    <t>Otop.Kat.Payı ………………………………………</t>
  </si>
  <si>
    <t>Tenis Katılım Payı …………………………………</t>
  </si>
  <si>
    <t>Gecikme Tazminatı Tahakkukları …………………</t>
  </si>
  <si>
    <t>76 Parsel Kat.Payı Tahakkukuları…………………</t>
  </si>
  <si>
    <t>Aidat Tahsilatları ……………………………………</t>
  </si>
  <si>
    <t>Otopark Katılım Payı ……………………………….</t>
  </si>
  <si>
    <t>Asansör Kullandırma Tahsilatları …………………</t>
  </si>
  <si>
    <t>Kira Katılım Payları …………………………………</t>
  </si>
  <si>
    <t>İşyerleri Katılım Payları ……………………………</t>
  </si>
  <si>
    <t>Reklam Katılım Payları ……………………………</t>
  </si>
  <si>
    <t>Tenis Sahası Katılım Payları ………………………</t>
  </si>
  <si>
    <t>Deprem Evi Katılım Payı …………………………..</t>
  </si>
  <si>
    <t>Deprem Evi Maç Katılım Payı………………………</t>
  </si>
  <si>
    <t>Gecikme Tazminatı Tahsilatları ……………………</t>
  </si>
  <si>
    <t>Banka Fon Gelirleri …………………………………</t>
  </si>
  <si>
    <t>Kredi Kartı Komisyon Tahsilatları …………………</t>
  </si>
  <si>
    <t>76 Parsel Katılım Payı………………………………</t>
  </si>
  <si>
    <t>76 Parsel 4.Otopark Kira Karşlığı Katılım  Payı …</t>
  </si>
  <si>
    <t>Sigorta Hasar ve Diğer Çeşitli Katılım Payları ……</t>
  </si>
  <si>
    <t>TAHSİLATLAR (GELİRLER)………………………</t>
  </si>
  <si>
    <t>GELİR GİDER FARKI (-)……………………………</t>
  </si>
  <si>
    <t>S.G.K. + Gel.Vergi.+Damga Verg.+Send.Aidatı…</t>
  </si>
  <si>
    <t>A.Bloklar Çatı İzolasyon Avansları……………... ..</t>
  </si>
  <si>
    <t>Isı Pay Ölçer Avansları …………..……………... ..</t>
  </si>
  <si>
    <t>Blok İçleri Aydınlatma Giderleri ……………………</t>
  </si>
  <si>
    <t>Çatı İzolasyon Tahakkukları ………………………</t>
  </si>
  <si>
    <t>Deprem Evi Kat.Payı Tahakkukları ………………</t>
  </si>
  <si>
    <t>Isı Pay Ölçer Tahakkukları ………………………..</t>
  </si>
  <si>
    <t>Kapalı Otopark İzolasyon Giderleri ……………….</t>
  </si>
  <si>
    <t>A.Bloklar Zeminle Birleşim Yerlerinin Tamir İşl. Gid.</t>
  </si>
  <si>
    <t>Blok Giderleri (Elektrik,Asansör aylık bakım, Onarım)…</t>
  </si>
  <si>
    <t>4.(Açık) Otopark Bakım Onarım Bedeli …………..</t>
  </si>
  <si>
    <t>Pis su (Şaft) Pimaş Giderl.Tamir bakım Giderleri…</t>
  </si>
  <si>
    <t>Parke Taşları Dekoras.ve Tadilat Uygulama Gid..</t>
  </si>
  <si>
    <t>Bahçe Aydınlatma Giderleri …………………………</t>
  </si>
  <si>
    <t>Bodrum Katlara Pvc Pencere ve Isı Cam Takılması Gid…</t>
  </si>
  <si>
    <t>Omak Elektrik Ltd.Şti.(Revizyon) ………………….</t>
  </si>
  <si>
    <t>Bodrum Katlara Radyatör-Purjor Küresel Vana Takılm..</t>
  </si>
  <si>
    <t>Ortak Alan Sigorta Giderleri ……………………….</t>
  </si>
  <si>
    <t>Personel Avansları ………………………………….</t>
  </si>
  <si>
    <t>Tek Amaçlı Halı Saha Giderleri ……………………</t>
  </si>
  <si>
    <t>Isı Pay Ölçer Giderleri……………………………….</t>
  </si>
  <si>
    <t>Sigorta Hasar Giderleri……………………………..</t>
  </si>
  <si>
    <t>Ortak Alan Sigorta …………………………………..</t>
  </si>
  <si>
    <t>Ayedaş Elektrik ……………………………………..</t>
  </si>
  <si>
    <t>Techem Enerji Hizmetleri San.ve Tic……………..</t>
  </si>
  <si>
    <t>İgdaş A.Ş…………. ……………………...…..…….</t>
  </si>
  <si>
    <t>4.(Açık) Otopark 11 Aylık Kira Bedeli ……………</t>
  </si>
  <si>
    <t>(A-1) (A-2) (A-3 (A-4) (A-5) Blok Çatı İzolasyon Gid...</t>
  </si>
  <si>
    <t xml:space="preserve">                                AKTİF(TL)                                                                                        </t>
  </si>
  <si>
    <t xml:space="preserve">                         </t>
  </si>
  <si>
    <t>Takipteki Alacaklar …………………………………</t>
  </si>
  <si>
    <t>K.Köy 1.İcra Dairesi Av.M.Yıldırım Dava Teminatı ..</t>
  </si>
  <si>
    <t>Denizbank Bankamatik Kira Bedeli………………..</t>
  </si>
  <si>
    <t>A Bloklar Yağmur Pimaş ve İnişleri  Giderleri………</t>
  </si>
  <si>
    <t>Çocuk Bahçesi Büyütme ve Bakım Çalışmaları Gid..</t>
  </si>
  <si>
    <t>Kamera Giderleri ………………………………….</t>
  </si>
  <si>
    <t>Takipteki Aidat ve Gec.Zammı Tahakkukları ……</t>
  </si>
  <si>
    <t>B-C Bloklar Rampa ve Kanalizasyon Tahakkukları …</t>
  </si>
  <si>
    <t>B-C Bloklar Rampa ve Kanalizasyon Avansları…</t>
  </si>
  <si>
    <t>B-C Bloklar Rampa ve Kanalizasyon Giderleri …</t>
  </si>
  <si>
    <r>
      <t>KASA</t>
    </r>
    <r>
      <rPr>
        <sz val="9"/>
        <rFont val="Arial"/>
        <family val="2"/>
      </rPr>
      <t xml:space="preserve"> …………………………………………………</t>
    </r>
  </si>
  <si>
    <t xml:space="preserve"> KARŞILAŞTIRMALI  HESAP ÖZETİ ( 18.05.2012 - 28.02.2013 )</t>
  </si>
  <si>
    <t>GELİR GİDER FARKI (+)……………………………..</t>
  </si>
  <si>
    <t>GİDERLER …………………………………………….</t>
  </si>
  <si>
    <t>Kazan Dairesi Sirk.Pompa İzolasyon Giderleri……</t>
  </si>
  <si>
    <t>Barıyer Bakım Onarım  Giderleri ……………………</t>
  </si>
  <si>
    <t>Basket Sahası  Giderleri ……………………………</t>
  </si>
  <si>
    <t>Sarıçam Blok Bodrum Kat Hobi Odası Giderleri …</t>
  </si>
  <si>
    <t>Spor Sahası Yapımı için Akbank Bağışı……………</t>
  </si>
  <si>
    <t>Halı Saha Maç Katılım Payları ………………………</t>
  </si>
  <si>
    <t>Kesin Hesap Tahsilatları …………………………</t>
  </si>
  <si>
    <t>Asansör-Yağmur Suyu-Kaldırım  Tahakkukları…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</si>
</sst>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hair"/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hair"/>
      <bottom style="dotted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>
        <color indexed="63"/>
      </bottom>
    </border>
    <border>
      <left style="thick"/>
      <right style="medium"/>
      <top style="hair"/>
      <bottom style="dotted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7" fillId="0" borderId="11" xfId="0" applyNumberFormat="1" applyFont="1" applyBorder="1" applyAlignment="1">
      <alignment/>
    </xf>
    <xf numFmtId="4" fontId="0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9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87" fontId="11" fillId="33" borderId="12" xfId="0" applyNumberFormat="1" applyFont="1" applyFill="1" applyBorder="1" applyAlignment="1" applyProtection="1">
      <alignment horizontal="center" vertical="center"/>
      <protection locked="0"/>
    </xf>
    <xf numFmtId="187" fontId="11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187" fontId="11" fillId="33" borderId="15" xfId="0" applyNumberFormat="1" applyFont="1" applyFill="1" applyBorder="1" applyAlignment="1" applyProtection="1">
      <alignment horizontal="center" vertical="center"/>
      <protection locked="0"/>
    </xf>
    <xf numFmtId="187" fontId="12" fillId="33" borderId="12" xfId="0" applyNumberFormat="1" applyFont="1" applyFill="1" applyBorder="1" applyAlignment="1" applyProtection="1">
      <alignment horizontal="center" vertical="center"/>
      <protection locked="0"/>
    </xf>
    <xf numFmtId="4" fontId="9" fillId="34" borderId="0" xfId="0" applyNumberFormat="1" applyFont="1" applyFill="1" applyBorder="1" applyAlignment="1" applyProtection="1">
      <alignment/>
      <protection locked="0"/>
    </xf>
    <xf numFmtId="4" fontId="7" fillId="34" borderId="16" xfId="0" applyNumberFormat="1" applyFont="1" applyFill="1" applyBorder="1" applyAlignment="1">
      <alignment horizontal="right"/>
    </xf>
    <xf numFmtId="4" fontId="9" fillId="34" borderId="17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 horizontal="right"/>
    </xf>
    <xf numFmtId="4" fontId="9" fillId="34" borderId="17" xfId="0" applyNumberFormat="1" applyFont="1" applyFill="1" applyBorder="1" applyAlignment="1" applyProtection="1">
      <alignment/>
      <protection locked="0"/>
    </xf>
    <xf numFmtId="4" fontId="7" fillId="34" borderId="17" xfId="0" applyNumberFormat="1" applyFont="1" applyFill="1" applyBorder="1" applyAlignment="1">
      <alignment horizontal="right"/>
    </xf>
    <xf numFmtId="4" fontId="0" fillId="34" borderId="17" xfId="0" applyNumberFormat="1" applyFont="1" applyFill="1" applyBorder="1" applyAlignment="1" applyProtection="1">
      <alignment/>
      <protection locked="0"/>
    </xf>
    <xf numFmtId="4" fontId="0" fillId="34" borderId="17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7" fillId="0" borderId="19" xfId="0" applyNumberFormat="1" applyFont="1" applyBorder="1" applyAlignment="1">
      <alignment horizontal="right"/>
    </xf>
    <xf numFmtId="187" fontId="11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/>
    </xf>
    <xf numFmtId="4" fontId="8" fillId="34" borderId="22" xfId="0" applyNumberFormat="1" applyFont="1" applyFill="1" applyBorder="1" applyAlignment="1" applyProtection="1">
      <alignment/>
      <protection locked="0"/>
    </xf>
    <xf numFmtId="4" fontId="8" fillId="34" borderId="23" xfId="0" applyNumberFormat="1" applyFont="1" applyFill="1" applyBorder="1" applyAlignment="1" applyProtection="1">
      <alignment/>
      <protection locked="0"/>
    </xf>
    <xf numFmtId="4" fontId="8" fillId="34" borderId="23" xfId="0" applyNumberFormat="1" applyFont="1" applyFill="1" applyBorder="1" applyAlignment="1">
      <alignment/>
    </xf>
    <xf numFmtId="4" fontId="9" fillId="34" borderId="23" xfId="0" applyNumberFormat="1" applyFont="1" applyFill="1" applyBorder="1" applyAlignment="1" applyProtection="1">
      <alignment/>
      <protection locked="0"/>
    </xf>
    <xf numFmtId="4" fontId="7" fillId="34" borderId="23" xfId="0" applyNumberFormat="1" applyFont="1" applyFill="1" applyBorder="1" applyAlignment="1">
      <alignment/>
    </xf>
    <xf numFmtId="4" fontId="0" fillId="34" borderId="23" xfId="0" applyNumberFormat="1" applyFont="1" applyFill="1" applyBorder="1" applyAlignment="1" applyProtection="1">
      <alignment/>
      <protection locked="0"/>
    </xf>
    <xf numFmtId="4" fontId="0" fillId="33" borderId="23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5" xfId="0" applyNumberFormat="1" applyFont="1" applyFill="1" applyBorder="1" applyAlignment="1" applyProtection="1">
      <alignment/>
      <protection locked="0"/>
    </xf>
    <xf numFmtId="4" fontId="7" fillId="0" borderId="26" xfId="0" applyNumberFormat="1" applyFont="1" applyBorder="1" applyAlignment="1">
      <alignment/>
    </xf>
    <xf numFmtId="187" fontId="11" fillId="33" borderId="27" xfId="0" applyNumberFormat="1" applyFont="1" applyFill="1" applyBorder="1" applyAlignment="1" applyProtection="1">
      <alignment horizontal="center" vertical="center"/>
      <protection locked="0"/>
    </xf>
    <xf numFmtId="187" fontId="11" fillId="33" borderId="28" xfId="0" applyNumberFormat="1" applyFont="1" applyFill="1" applyBorder="1" applyAlignment="1" applyProtection="1">
      <alignment horizontal="center" vertical="center"/>
      <protection locked="0"/>
    </xf>
    <xf numFmtId="189" fontId="11" fillId="33" borderId="28" xfId="0" applyNumberFormat="1" applyFont="1" applyFill="1" applyBorder="1" applyAlignment="1" applyProtection="1">
      <alignment horizontal="center" vertical="center"/>
      <protection locked="0"/>
    </xf>
    <xf numFmtId="187" fontId="12" fillId="33" borderId="28" xfId="0" applyNumberFormat="1" applyFont="1" applyFill="1" applyBorder="1" applyAlignment="1" applyProtection="1">
      <alignment horizontal="center" vertical="center"/>
      <protection locked="0"/>
    </xf>
    <xf numFmtId="187" fontId="11" fillId="33" borderId="29" xfId="0" applyNumberFormat="1" applyFont="1" applyFill="1" applyBorder="1" applyAlignment="1" applyProtection="1">
      <alignment horizontal="center" vertical="center"/>
      <protection locked="0"/>
    </xf>
    <xf numFmtId="187" fontId="11" fillId="33" borderId="30" xfId="0" applyNumberFormat="1" applyFont="1" applyFill="1" applyBorder="1" applyAlignment="1" applyProtection="1">
      <alignment horizontal="center" vertical="center"/>
      <protection locked="0"/>
    </xf>
    <xf numFmtId="4" fontId="8" fillId="34" borderId="15" xfId="0" applyNumberFormat="1" applyFont="1" applyFill="1" applyBorder="1" applyAlignment="1" applyProtection="1">
      <alignment/>
      <protection locked="0"/>
    </xf>
    <xf numFmtId="4" fontId="8" fillId="34" borderId="12" xfId="0" applyNumberFormat="1" applyFont="1" applyFill="1" applyBorder="1" applyAlignment="1" applyProtection="1">
      <alignment/>
      <protection locked="0"/>
    </xf>
    <xf numFmtId="4" fontId="8" fillId="34" borderId="12" xfId="0" applyNumberFormat="1" applyFont="1" applyFill="1" applyBorder="1" applyAlignment="1">
      <alignment/>
    </xf>
    <xf numFmtId="4" fontId="9" fillId="34" borderId="12" xfId="0" applyNumberFormat="1" applyFont="1" applyFill="1" applyBorder="1" applyAlignment="1" applyProtection="1">
      <alignment/>
      <protection locked="0"/>
    </xf>
    <xf numFmtId="4" fontId="7" fillId="34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 applyProtection="1">
      <alignment/>
      <protection locked="0"/>
    </xf>
    <xf numFmtId="4" fontId="0" fillId="34" borderId="12" xfId="0" applyNumberFormat="1" applyFont="1" applyFill="1" applyBorder="1" applyAlignment="1" applyProtection="1">
      <alignment horizontal="right"/>
      <protection locked="0"/>
    </xf>
    <xf numFmtId="4" fontId="0" fillId="34" borderId="31" xfId="0" applyNumberFormat="1" applyFont="1" applyFill="1" applyBorder="1" applyAlignment="1" applyProtection="1">
      <alignment/>
      <protection locked="0"/>
    </xf>
    <xf numFmtId="4" fontId="0" fillId="34" borderId="20" xfId="0" applyNumberFormat="1" applyFont="1" applyFill="1" applyBorder="1" applyAlignment="1" applyProtection="1">
      <alignment/>
      <protection locked="0"/>
    </xf>
    <xf numFmtId="0" fontId="4" fillId="35" borderId="32" xfId="0" applyFont="1" applyFill="1" applyBorder="1" applyAlignment="1">
      <alignment/>
    </xf>
    <xf numFmtId="4" fontId="7" fillId="35" borderId="32" xfId="0" applyNumberFormat="1" applyFont="1" applyFill="1" applyBorder="1" applyAlignment="1">
      <alignment/>
    </xf>
    <xf numFmtId="4" fontId="0" fillId="35" borderId="32" xfId="0" applyNumberFormat="1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8" xfId="0" applyFont="1" applyFill="1" applyBorder="1" applyAlignment="1">
      <alignment/>
    </xf>
    <xf numFmtId="4" fontId="8" fillId="34" borderId="33" xfId="0" applyNumberFormat="1" applyFont="1" applyFill="1" applyBorder="1" applyAlignment="1" applyProtection="1">
      <alignment/>
      <protection locked="0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4" fontId="13" fillId="33" borderId="33" xfId="0" applyNumberFormat="1" applyFont="1" applyFill="1" applyBorder="1" applyAlignment="1">
      <alignment horizontal="right"/>
    </xf>
    <xf numFmtId="187" fontId="15" fillId="33" borderId="12" xfId="0" applyNumberFormat="1" applyFont="1" applyFill="1" applyBorder="1" applyAlignment="1" applyProtection="1">
      <alignment horizontal="center" vertical="center"/>
      <protection locked="0"/>
    </xf>
    <xf numFmtId="4" fontId="13" fillId="34" borderId="16" xfId="0" applyNumberFormat="1" applyFont="1" applyFill="1" applyBorder="1" applyAlignment="1">
      <alignment horizontal="right"/>
    </xf>
    <xf numFmtId="4" fontId="15" fillId="33" borderId="12" xfId="0" applyNumberFormat="1" applyFont="1" applyFill="1" applyBorder="1" applyAlignment="1">
      <alignment/>
    </xf>
    <xf numFmtId="189" fontId="15" fillId="33" borderId="12" xfId="0" applyNumberFormat="1" applyFont="1" applyFill="1" applyBorder="1" applyAlignment="1" applyProtection="1">
      <alignment horizontal="center" vertical="center"/>
      <protection locked="0"/>
    </xf>
    <xf numFmtId="4" fontId="15" fillId="34" borderId="17" xfId="0" applyNumberFormat="1" applyFont="1" applyFill="1" applyBorder="1" applyAlignment="1">
      <alignment/>
    </xf>
    <xf numFmtId="4" fontId="16" fillId="33" borderId="12" xfId="0" applyNumberFormat="1" applyFont="1" applyFill="1" applyBorder="1" applyAlignment="1">
      <alignment horizontal="right"/>
    </xf>
    <xf numFmtId="187" fontId="16" fillId="33" borderId="12" xfId="0" applyNumberFormat="1" applyFont="1" applyFill="1" applyBorder="1" applyAlignment="1" applyProtection="1">
      <alignment horizontal="center" vertical="center"/>
      <protection locked="0"/>
    </xf>
    <xf numFmtId="4" fontId="16" fillId="34" borderId="17" xfId="0" applyNumberFormat="1" applyFont="1" applyFill="1" applyBorder="1" applyAlignment="1">
      <alignment horizontal="right"/>
    </xf>
    <xf numFmtId="4" fontId="15" fillId="33" borderId="12" xfId="0" applyNumberFormat="1" applyFont="1" applyFill="1" applyBorder="1" applyAlignment="1" applyProtection="1">
      <alignment/>
      <protection locked="0"/>
    </xf>
    <xf numFmtId="4" fontId="15" fillId="34" borderId="17" xfId="0" applyNumberFormat="1" applyFont="1" applyFill="1" applyBorder="1" applyAlignment="1" applyProtection="1">
      <alignment/>
      <protection locked="0"/>
    </xf>
    <xf numFmtId="4" fontId="13" fillId="33" borderId="12" xfId="0" applyNumberFormat="1" applyFont="1" applyFill="1" applyBorder="1" applyAlignment="1">
      <alignment horizontal="right"/>
    </xf>
    <xf numFmtId="4" fontId="13" fillId="34" borderId="17" xfId="0" applyNumberFormat="1" applyFont="1" applyFill="1" applyBorder="1" applyAlignment="1">
      <alignment horizontal="right"/>
    </xf>
    <xf numFmtId="4" fontId="14" fillId="33" borderId="12" xfId="0" applyNumberFormat="1" applyFont="1" applyFill="1" applyBorder="1" applyAlignment="1" applyProtection="1">
      <alignment/>
      <protection locked="0"/>
    </xf>
    <xf numFmtId="4" fontId="14" fillId="34" borderId="17" xfId="0" applyNumberFormat="1" applyFont="1" applyFill="1" applyBorder="1" applyAlignment="1" applyProtection="1">
      <alignment/>
      <protection locked="0"/>
    </xf>
    <xf numFmtId="4" fontId="14" fillId="33" borderId="12" xfId="0" applyNumberFormat="1" applyFont="1" applyFill="1" applyBorder="1" applyAlignment="1">
      <alignment/>
    </xf>
    <xf numFmtId="4" fontId="14" fillId="34" borderId="17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4" fontId="14" fillId="33" borderId="34" xfId="0" applyNumberFormat="1" applyFont="1" applyFill="1" applyBorder="1" applyAlignment="1">
      <alignment/>
    </xf>
    <xf numFmtId="4" fontId="14" fillId="34" borderId="18" xfId="0" applyNumberFormat="1" applyFont="1" applyFill="1" applyBorder="1" applyAlignment="1">
      <alignment/>
    </xf>
    <xf numFmtId="189" fontId="15" fillId="33" borderId="34" xfId="0" applyNumberFormat="1" applyFont="1" applyFill="1" applyBorder="1" applyAlignment="1" applyProtection="1">
      <alignment horizontal="center" vertical="center"/>
      <protection locked="0"/>
    </xf>
    <xf numFmtId="4" fontId="14" fillId="33" borderId="35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 horizontal="right"/>
    </xf>
    <xf numFmtId="187" fontId="15" fillId="33" borderId="11" xfId="0" applyNumberFormat="1" applyFont="1" applyFill="1" applyBorder="1" applyAlignment="1" applyProtection="1">
      <alignment horizontal="center" vertical="center"/>
      <protection locked="0"/>
    </xf>
    <xf numFmtId="4" fontId="13" fillId="0" borderId="36" xfId="0" applyNumberFormat="1" applyFont="1" applyBorder="1" applyAlignment="1">
      <alignment horizontal="right"/>
    </xf>
    <xf numFmtId="0" fontId="7" fillId="33" borderId="3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7" borderId="39" xfId="0" applyFont="1" applyFill="1" applyBorder="1" applyAlignment="1">
      <alignment/>
    </xf>
    <xf numFmtId="0" fontId="13" fillId="0" borderId="39" xfId="0" applyFont="1" applyBorder="1" applyAlignment="1">
      <alignment/>
    </xf>
    <xf numFmtId="4" fontId="7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0" fontId="13" fillId="0" borderId="44" xfId="0" applyFont="1" applyBorder="1" applyAlignment="1">
      <alignment/>
    </xf>
    <xf numFmtId="4" fontId="13" fillId="0" borderId="41" xfId="0" applyNumberFormat="1" applyFont="1" applyBorder="1" applyAlignment="1">
      <alignment/>
    </xf>
    <xf numFmtId="0" fontId="14" fillId="0" borderId="45" xfId="0" applyFont="1" applyBorder="1" applyAlignment="1">
      <alignment/>
    </xf>
    <xf numFmtId="4" fontId="13" fillId="0" borderId="46" xfId="0" applyNumberFormat="1" applyFont="1" applyBorder="1" applyAlignment="1">
      <alignment/>
    </xf>
    <xf numFmtId="0" fontId="14" fillId="0" borderId="41" xfId="0" applyFont="1" applyBorder="1" applyAlignment="1">
      <alignment/>
    </xf>
    <xf numFmtId="0" fontId="4" fillId="34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textRotation="180"/>
    </xf>
    <xf numFmtId="0" fontId="3" fillId="0" borderId="47" xfId="0" applyFont="1" applyBorder="1" applyAlignment="1">
      <alignment horizontal="right"/>
    </xf>
    <xf numFmtId="4" fontId="7" fillId="37" borderId="48" xfId="0" applyNumberFormat="1" applyFont="1" applyFill="1" applyBorder="1" applyAlignment="1">
      <alignment horizontal="center"/>
    </xf>
    <xf numFmtId="0" fontId="7" fillId="37" borderId="49" xfId="0" applyFont="1" applyFill="1" applyBorder="1" applyAlignment="1">
      <alignment horizontal="center"/>
    </xf>
    <xf numFmtId="0" fontId="7" fillId="37" borderId="5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7" fillId="37" borderId="0" xfId="0" applyFont="1" applyFill="1" applyBorder="1" applyAlignment="1">
      <alignment horizontal="center"/>
    </xf>
    <xf numFmtId="0" fontId="7" fillId="37" borderId="47" xfId="0" applyFont="1" applyFill="1" applyBorder="1" applyAlignment="1">
      <alignment horizontal="center"/>
    </xf>
    <xf numFmtId="0" fontId="7" fillId="37" borderId="5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zoomScalePageLayoutView="0" workbookViewId="0" topLeftCell="B7">
      <selection activeCell="P16" sqref="P16"/>
    </sheetView>
  </sheetViews>
  <sheetFormatPr defaultColWidth="9.140625" defaultRowHeight="12.75"/>
  <cols>
    <col min="1" max="1" width="8.140625" style="1" hidden="1" customWidth="1"/>
    <col min="2" max="2" width="50.7109375" style="1" customWidth="1"/>
    <col min="3" max="3" width="11.8515625" style="1" customWidth="1"/>
    <col min="4" max="4" width="7.7109375" style="12" customWidth="1"/>
    <col min="5" max="5" width="11.421875" style="1" customWidth="1"/>
    <col min="6" max="6" width="7.7109375" style="12" customWidth="1"/>
    <col min="7" max="7" width="11.7109375" style="1" customWidth="1"/>
    <col min="8" max="8" width="0.71875" style="1" customWidth="1"/>
    <col min="9" max="9" width="50.7109375" style="1" customWidth="1"/>
    <col min="10" max="10" width="11.7109375" style="1" customWidth="1"/>
    <col min="11" max="11" width="7.7109375" style="12" customWidth="1"/>
    <col min="12" max="12" width="11.7109375" style="1" customWidth="1"/>
    <col min="13" max="13" width="7.7109375" style="12" customWidth="1"/>
    <col min="14" max="14" width="11.57421875" style="1" customWidth="1"/>
    <col min="15" max="16" width="10.140625" style="1" bestFit="1" customWidth="1"/>
    <col min="17" max="16384" width="9.140625" style="1" customWidth="1"/>
  </cols>
  <sheetData>
    <row r="1" spans="1:14" ht="13.5" customHeight="1" thickBot="1">
      <c r="A1" s="114"/>
      <c r="B1" s="115" t="s">
        <v>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 thickTop="1">
      <c r="A2" s="114"/>
      <c r="B2" s="116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22" ht="15" customHeight="1" thickBot="1">
      <c r="A3" s="114"/>
      <c r="B3" s="101" t="s">
        <v>101</v>
      </c>
      <c r="C3" s="121" t="s">
        <v>114</v>
      </c>
      <c r="D3" s="121"/>
      <c r="E3" s="121"/>
      <c r="F3" s="121"/>
      <c r="G3" s="121"/>
      <c r="H3" s="121"/>
      <c r="I3" s="121"/>
      <c r="J3" s="122" t="s">
        <v>2</v>
      </c>
      <c r="K3" s="122"/>
      <c r="L3" s="122"/>
      <c r="M3" s="122"/>
      <c r="N3" s="123"/>
      <c r="P3" s="119"/>
      <c r="Q3" s="119"/>
      <c r="R3" s="119"/>
      <c r="S3" s="119"/>
      <c r="T3" s="119"/>
      <c r="U3" s="119"/>
      <c r="V3" s="119"/>
    </row>
    <row r="4" spans="1:14" ht="12.75" customHeight="1" thickBot="1" thickTop="1">
      <c r="A4" s="114"/>
      <c r="B4" s="4"/>
      <c r="C4" s="97">
        <v>2011</v>
      </c>
      <c r="D4" s="32" t="s">
        <v>15</v>
      </c>
      <c r="E4" s="98">
        <v>2012</v>
      </c>
      <c r="F4" s="32" t="s">
        <v>15</v>
      </c>
      <c r="G4" s="99">
        <v>2013</v>
      </c>
      <c r="H4" s="58"/>
      <c r="I4" s="14"/>
      <c r="J4" s="99">
        <v>2011</v>
      </c>
      <c r="K4" s="15" t="s">
        <v>15</v>
      </c>
      <c r="L4" s="100">
        <v>2012</v>
      </c>
      <c r="M4" s="15" t="s">
        <v>15</v>
      </c>
      <c r="N4" s="100">
        <v>2013</v>
      </c>
    </row>
    <row r="5" spans="1:14" ht="12.75" customHeight="1">
      <c r="A5" s="114"/>
      <c r="B5" s="68" t="s">
        <v>113</v>
      </c>
      <c r="C5" s="33">
        <v>7063.67</v>
      </c>
      <c r="D5" s="19"/>
      <c r="E5" s="49">
        <v>12101.6</v>
      </c>
      <c r="F5" s="43"/>
      <c r="G5" s="67">
        <v>1562.51</v>
      </c>
      <c r="H5" s="59"/>
      <c r="I5" s="68" t="s">
        <v>14</v>
      </c>
      <c r="J5" s="72">
        <f>SUM(J6:J10)</f>
        <v>303422.69</v>
      </c>
      <c r="K5" s="79">
        <f>(L5-J5)/J5</f>
        <v>0.19375663698716789</v>
      </c>
      <c r="L5" s="74">
        <f>SUM(L6:L10)</f>
        <v>362212.85</v>
      </c>
      <c r="M5" s="79">
        <f>(N5-L5)/L5</f>
        <v>-0.9641426305002707</v>
      </c>
      <c r="N5" s="22">
        <f>SUM(N6:N10)</f>
        <v>12988</v>
      </c>
    </row>
    <row r="6" spans="1:14" ht="12" customHeight="1">
      <c r="A6" s="114"/>
      <c r="B6" s="68" t="s">
        <v>3</v>
      </c>
      <c r="C6" s="34">
        <v>2255.62</v>
      </c>
      <c r="D6" s="16"/>
      <c r="E6" s="50">
        <v>12964.26</v>
      </c>
      <c r="F6" s="44"/>
      <c r="G6" s="50">
        <v>5016.72</v>
      </c>
      <c r="H6" s="59"/>
      <c r="I6" s="69" t="s">
        <v>44</v>
      </c>
      <c r="J6" s="75">
        <v>0</v>
      </c>
      <c r="K6" s="76"/>
      <c r="L6" s="77">
        <v>0</v>
      </c>
      <c r="M6" s="76"/>
      <c r="N6" s="23">
        <v>0</v>
      </c>
    </row>
    <row r="7" spans="1:14" ht="12" customHeight="1">
      <c r="A7" s="114"/>
      <c r="B7" s="68" t="s">
        <v>6</v>
      </c>
      <c r="C7" s="35">
        <f>SUM(C8:C10)</f>
        <v>189131.08000000002</v>
      </c>
      <c r="D7" s="16"/>
      <c r="E7" s="51">
        <f>SUM(E8:E10)</f>
        <v>248520.86</v>
      </c>
      <c r="F7" s="44"/>
      <c r="G7" s="51">
        <f>SUM(G8:G10)</f>
        <v>319179.53</v>
      </c>
      <c r="H7" s="59"/>
      <c r="I7" s="69" t="s">
        <v>20</v>
      </c>
      <c r="J7" s="75">
        <v>303422.69</v>
      </c>
      <c r="K7" s="76"/>
      <c r="L7" s="77">
        <v>0</v>
      </c>
      <c r="M7" s="76"/>
      <c r="N7" s="23">
        <v>0</v>
      </c>
    </row>
    <row r="8" spans="1:14" ht="12" customHeight="1">
      <c r="A8" s="114"/>
      <c r="B8" s="69" t="s">
        <v>16</v>
      </c>
      <c r="C8" s="36">
        <v>71172.31</v>
      </c>
      <c r="D8" s="16"/>
      <c r="E8" s="52">
        <v>82020.86</v>
      </c>
      <c r="F8" s="44"/>
      <c r="G8" s="52">
        <v>71179.53</v>
      </c>
      <c r="H8" s="59" t="s">
        <v>0</v>
      </c>
      <c r="I8" s="69" t="s">
        <v>74</v>
      </c>
      <c r="J8" s="75">
        <v>0</v>
      </c>
      <c r="K8" s="76"/>
      <c r="L8" s="77">
        <v>140824.11</v>
      </c>
      <c r="M8" s="76"/>
      <c r="N8" s="23">
        <v>0</v>
      </c>
    </row>
    <row r="9" spans="1:14" ht="12" customHeight="1">
      <c r="A9" s="114"/>
      <c r="B9" s="69" t="s">
        <v>17</v>
      </c>
      <c r="C9" s="36">
        <v>117958.77</v>
      </c>
      <c r="D9" s="16"/>
      <c r="E9" s="52">
        <v>166500</v>
      </c>
      <c r="F9" s="44"/>
      <c r="G9" s="52">
        <v>202532.14</v>
      </c>
      <c r="H9" s="60"/>
      <c r="I9" s="69" t="s">
        <v>111</v>
      </c>
      <c r="J9" s="75">
        <v>0</v>
      </c>
      <c r="K9" s="76"/>
      <c r="L9" s="77">
        <v>0</v>
      </c>
      <c r="M9" s="76"/>
      <c r="N9" s="23">
        <v>12988</v>
      </c>
    </row>
    <row r="10" spans="1:14" ht="12" customHeight="1">
      <c r="A10" s="114"/>
      <c r="B10" s="69" t="s">
        <v>18</v>
      </c>
      <c r="C10" s="36">
        <v>0</v>
      </c>
      <c r="D10" s="13"/>
      <c r="E10" s="52">
        <v>0</v>
      </c>
      <c r="F10" s="45"/>
      <c r="G10" s="52">
        <v>45467.86</v>
      </c>
      <c r="H10" s="60"/>
      <c r="I10" s="69" t="s">
        <v>75</v>
      </c>
      <c r="J10" s="75">
        <v>0</v>
      </c>
      <c r="K10" s="76"/>
      <c r="L10" s="77">
        <v>221388.74</v>
      </c>
      <c r="M10" s="76"/>
      <c r="N10" s="23">
        <v>0</v>
      </c>
    </row>
    <row r="11" spans="1:14" ht="12" customHeight="1">
      <c r="A11" s="114"/>
      <c r="B11" s="68" t="s">
        <v>8</v>
      </c>
      <c r="C11" s="37">
        <f>SUM(C12:C21)</f>
        <v>256343.46</v>
      </c>
      <c r="D11" s="20">
        <f>(E11-C11)/C11</f>
        <v>0.6633133531083649</v>
      </c>
      <c r="E11" s="53">
        <f>SUM(E12:E21)</f>
        <v>426379.5</v>
      </c>
      <c r="F11" s="46">
        <f>(G11-E11)/E11</f>
        <v>-0.9199806041331724</v>
      </c>
      <c r="G11" s="53">
        <f>SUM(G12:G21)</f>
        <v>34118.630000000005</v>
      </c>
      <c r="H11" s="60"/>
      <c r="I11" s="68" t="s">
        <v>4</v>
      </c>
      <c r="J11" s="78">
        <f>SUM(J12:J18)</f>
        <v>25448.09</v>
      </c>
      <c r="K11" s="79">
        <f>(L11-J11)/J11</f>
        <v>10.14923320374928</v>
      </c>
      <c r="L11" s="80">
        <f>SUM(L12:L18)</f>
        <v>283726.69</v>
      </c>
      <c r="M11" s="79">
        <f>(N11-L11)/L11</f>
        <v>-0.6177375840108663</v>
      </c>
      <c r="N11" s="24">
        <f>SUM(N12:N18)</f>
        <v>108458.05</v>
      </c>
    </row>
    <row r="12" spans="1:16" ht="12" customHeight="1">
      <c r="A12" s="114"/>
      <c r="B12" s="70" t="s">
        <v>19</v>
      </c>
      <c r="C12" s="38">
        <v>7056</v>
      </c>
      <c r="D12" s="16"/>
      <c r="E12" s="52">
        <v>21349.39</v>
      </c>
      <c r="F12" s="44"/>
      <c r="G12" s="52">
        <v>5927.45</v>
      </c>
      <c r="H12" s="60"/>
      <c r="I12" s="69" t="s">
        <v>96</v>
      </c>
      <c r="J12" s="81">
        <v>5394.5</v>
      </c>
      <c r="K12" s="73"/>
      <c r="L12" s="82">
        <v>3952.7</v>
      </c>
      <c r="M12" s="73"/>
      <c r="N12" s="25">
        <v>3696.3</v>
      </c>
      <c r="P12" s="10"/>
    </row>
    <row r="13" spans="1:14" ht="12" customHeight="1">
      <c r="A13" s="114"/>
      <c r="B13" s="70" t="s">
        <v>103</v>
      </c>
      <c r="C13" s="36">
        <v>0</v>
      </c>
      <c r="D13" s="13"/>
      <c r="E13" s="52">
        <v>0</v>
      </c>
      <c r="F13" s="45"/>
      <c r="G13" s="52">
        <v>6725.18</v>
      </c>
      <c r="H13" s="60"/>
      <c r="I13" s="69" t="s">
        <v>45</v>
      </c>
      <c r="J13" s="81">
        <v>2654.98</v>
      </c>
      <c r="K13" s="73"/>
      <c r="L13" s="82">
        <v>3117.95</v>
      </c>
      <c r="M13" s="73"/>
      <c r="N13" s="25">
        <v>6702.4</v>
      </c>
    </row>
    <row r="14" spans="1:14" ht="12" customHeight="1">
      <c r="A14" s="114"/>
      <c r="B14" s="69" t="s">
        <v>112</v>
      </c>
      <c r="C14" s="36"/>
      <c r="D14" s="13"/>
      <c r="E14" s="52"/>
      <c r="F14" s="45"/>
      <c r="G14" s="52">
        <v>13266</v>
      </c>
      <c r="H14" s="60"/>
      <c r="I14" s="69" t="s">
        <v>95</v>
      </c>
      <c r="J14" s="81">
        <v>11830</v>
      </c>
      <c r="K14" s="73"/>
      <c r="L14" s="82">
        <v>11897.06</v>
      </c>
      <c r="M14" s="73"/>
      <c r="N14" s="25">
        <v>11900</v>
      </c>
    </row>
    <row r="15" spans="1:14" ht="12" customHeight="1">
      <c r="A15" s="114"/>
      <c r="B15" s="69" t="s">
        <v>85</v>
      </c>
      <c r="C15" s="38">
        <v>41178.46</v>
      </c>
      <c r="D15" s="13"/>
      <c r="E15" s="52">
        <v>0</v>
      </c>
      <c r="F15" s="45"/>
      <c r="G15" s="52">
        <v>0</v>
      </c>
      <c r="H15" s="60"/>
      <c r="I15" s="69" t="s">
        <v>46</v>
      </c>
      <c r="J15" s="81">
        <v>2600</v>
      </c>
      <c r="K15" s="73"/>
      <c r="L15" s="82">
        <v>0</v>
      </c>
      <c r="M15" s="73"/>
      <c r="N15" s="25">
        <v>1650</v>
      </c>
    </row>
    <row r="16" spans="1:16" ht="12" customHeight="1">
      <c r="A16" s="114"/>
      <c r="B16" s="69" t="s">
        <v>106</v>
      </c>
      <c r="C16" s="36">
        <v>24544</v>
      </c>
      <c r="D16" s="13"/>
      <c r="E16" s="52">
        <v>0</v>
      </c>
      <c r="F16" s="45"/>
      <c r="G16" s="52">
        <v>0</v>
      </c>
      <c r="H16" s="60"/>
      <c r="I16" s="69" t="s">
        <v>97</v>
      </c>
      <c r="J16" s="81">
        <v>0</v>
      </c>
      <c r="K16" s="73"/>
      <c r="L16" s="82">
        <v>260541.11</v>
      </c>
      <c r="M16" s="73"/>
      <c r="N16" s="25">
        <v>0</v>
      </c>
      <c r="O16" s="21"/>
      <c r="P16" s="3"/>
    </row>
    <row r="17" spans="1:15" ht="12" customHeight="1">
      <c r="A17" s="114"/>
      <c r="B17" s="69" t="s">
        <v>100</v>
      </c>
      <c r="C17" s="36">
        <v>0</v>
      </c>
      <c r="D17" s="13"/>
      <c r="E17" s="52">
        <v>144334</v>
      </c>
      <c r="F17" s="45"/>
      <c r="G17" s="52">
        <v>0</v>
      </c>
      <c r="H17" s="59"/>
      <c r="I17" s="69" t="s">
        <v>98</v>
      </c>
      <c r="J17" s="81">
        <v>0</v>
      </c>
      <c r="K17" s="73"/>
      <c r="L17" s="82">
        <v>0</v>
      </c>
      <c r="M17" s="73"/>
      <c r="N17" s="25">
        <v>81962</v>
      </c>
      <c r="O17" s="21"/>
    </row>
    <row r="18" spans="1:14" ht="12" customHeight="1">
      <c r="A18" s="114"/>
      <c r="B18" s="69" t="s">
        <v>93</v>
      </c>
      <c r="C18" s="36">
        <v>0</v>
      </c>
      <c r="D18" s="13"/>
      <c r="E18" s="52">
        <v>260696.11</v>
      </c>
      <c r="F18" s="45"/>
      <c r="G18" s="52">
        <v>0</v>
      </c>
      <c r="H18" s="61"/>
      <c r="I18" s="69" t="s">
        <v>47</v>
      </c>
      <c r="J18" s="81">
        <v>2968.61</v>
      </c>
      <c r="K18" s="73"/>
      <c r="L18" s="82">
        <v>4217.87</v>
      </c>
      <c r="M18" s="73"/>
      <c r="N18" s="25">
        <v>2547.35</v>
      </c>
    </row>
    <row r="19" spans="1:14" ht="12" customHeight="1">
      <c r="A19" s="114"/>
      <c r="B19" s="70" t="s">
        <v>91</v>
      </c>
      <c r="C19" s="36">
        <v>1250</v>
      </c>
      <c r="D19" s="13"/>
      <c r="E19" s="52">
        <v>0</v>
      </c>
      <c r="F19" s="45"/>
      <c r="G19" s="52">
        <v>0</v>
      </c>
      <c r="H19" s="61"/>
      <c r="I19" s="68" t="s">
        <v>5</v>
      </c>
      <c r="J19" s="78">
        <f>SUM(J20:J21)</f>
        <v>9957.11</v>
      </c>
      <c r="K19" s="73"/>
      <c r="L19" s="80">
        <f>SUM(L20:L21)</f>
        <v>11027.11</v>
      </c>
      <c r="M19" s="73"/>
      <c r="N19" s="24">
        <f>SUM(N20:N21)</f>
        <v>8916.310000000001</v>
      </c>
    </row>
    <row r="20" spans="1:14" ht="12" customHeight="1">
      <c r="A20" s="114"/>
      <c r="B20" s="69" t="s">
        <v>88</v>
      </c>
      <c r="C20" s="36">
        <v>182315</v>
      </c>
      <c r="D20" s="13"/>
      <c r="E20" s="52">
        <v>0</v>
      </c>
      <c r="F20" s="45"/>
      <c r="G20" s="52">
        <v>0</v>
      </c>
      <c r="H20" s="59"/>
      <c r="I20" s="69" t="s">
        <v>48</v>
      </c>
      <c r="J20" s="81">
        <v>821.5</v>
      </c>
      <c r="K20" s="73"/>
      <c r="L20" s="82">
        <v>821.5</v>
      </c>
      <c r="M20" s="73"/>
      <c r="N20" s="25">
        <v>821.5</v>
      </c>
    </row>
    <row r="21" spans="1:15" ht="12" customHeight="1">
      <c r="A21" s="114"/>
      <c r="B21" s="69" t="s">
        <v>104</v>
      </c>
      <c r="C21" s="36">
        <v>0</v>
      </c>
      <c r="D21" s="13"/>
      <c r="E21" s="52">
        <v>0</v>
      </c>
      <c r="F21" s="45"/>
      <c r="G21" s="52">
        <v>8200</v>
      </c>
      <c r="H21" s="59"/>
      <c r="I21" s="69" t="s">
        <v>49</v>
      </c>
      <c r="J21" s="81">
        <v>9135.61</v>
      </c>
      <c r="K21" s="73"/>
      <c r="L21" s="82">
        <v>10205.61</v>
      </c>
      <c r="M21" s="73"/>
      <c r="N21" s="25">
        <v>8094.81</v>
      </c>
      <c r="O21" s="2"/>
    </row>
    <row r="22" spans="1:14" ht="12" customHeight="1">
      <c r="A22" s="114"/>
      <c r="B22" s="68" t="s">
        <v>11</v>
      </c>
      <c r="C22" s="35">
        <f>SUM(C23:C64)</f>
        <v>1380771.71</v>
      </c>
      <c r="D22" s="20">
        <f>(E22-C22)/C22</f>
        <v>0.18155600827018675</v>
      </c>
      <c r="E22" s="51">
        <f>SUM(E23:E64)</f>
        <v>1631459.1099999999</v>
      </c>
      <c r="F22" s="46">
        <f>(G22-E22)/E22</f>
        <v>-0.0009337898759840473</v>
      </c>
      <c r="G22" s="51">
        <f>SUM(G23:G64)</f>
        <v>1629935.67</v>
      </c>
      <c r="H22" s="59"/>
      <c r="I22" s="68" t="s">
        <v>7</v>
      </c>
      <c r="J22" s="78">
        <f>J23</f>
        <v>193747.66</v>
      </c>
      <c r="K22" s="79">
        <f>(L22-J22)/J22</f>
        <v>0.097850885011979</v>
      </c>
      <c r="L22" s="80">
        <f>L23</f>
        <v>212706.04</v>
      </c>
      <c r="M22" s="79">
        <f>(N22-L22)/L22</f>
        <v>-0.04783079972717274</v>
      </c>
      <c r="N22" s="24">
        <f>N23</f>
        <v>202532.14</v>
      </c>
    </row>
    <row r="23" spans="1:14" ht="12" customHeight="1">
      <c r="A23" s="114"/>
      <c r="B23" s="69" t="s">
        <v>82</v>
      </c>
      <c r="C23" s="36">
        <v>74458.45</v>
      </c>
      <c r="D23" s="16">
        <f>(E23-C23)/C23</f>
        <v>-0.21095080544921363</v>
      </c>
      <c r="E23" s="52">
        <v>58751.38</v>
      </c>
      <c r="F23" s="44">
        <f aca="true" t="shared" si="0" ref="F23:F33">(G23-E23)/E23</f>
        <v>0.21181681179233589</v>
      </c>
      <c r="G23" s="52">
        <v>71195.91</v>
      </c>
      <c r="H23" s="59"/>
      <c r="I23" s="69" t="s">
        <v>50</v>
      </c>
      <c r="J23" s="81">
        <v>193747.66</v>
      </c>
      <c r="K23" s="73"/>
      <c r="L23" s="82">
        <v>212706.04</v>
      </c>
      <c r="M23" s="73"/>
      <c r="N23" s="25">
        <v>202532.14</v>
      </c>
    </row>
    <row r="24" spans="1:14" ht="12" customHeight="1">
      <c r="A24" s="114"/>
      <c r="B24" s="69" t="s">
        <v>81</v>
      </c>
      <c r="C24" s="36">
        <v>0</v>
      </c>
      <c r="D24" s="16"/>
      <c r="E24" s="52">
        <v>2617</v>
      </c>
      <c r="F24" s="44"/>
      <c r="G24" s="52"/>
      <c r="H24" s="59"/>
      <c r="I24" s="68" t="s">
        <v>9</v>
      </c>
      <c r="J24" s="78">
        <f>J25</f>
        <v>21818.51</v>
      </c>
      <c r="K24" s="79">
        <f>(L24-J24)/J24</f>
        <v>0.3463325405813689</v>
      </c>
      <c r="L24" s="80">
        <f>L25</f>
        <v>29374.97</v>
      </c>
      <c r="M24" s="79">
        <f>(N24-L24)/L24</f>
        <v>-0.26037030846329384</v>
      </c>
      <c r="N24" s="24">
        <f>N25</f>
        <v>21726.6</v>
      </c>
    </row>
    <row r="25" spans="1:14" ht="12" customHeight="1">
      <c r="A25" s="114"/>
      <c r="B25" s="69" t="s">
        <v>76</v>
      </c>
      <c r="C25" s="36">
        <v>0</v>
      </c>
      <c r="D25" s="16"/>
      <c r="E25" s="52">
        <v>10178.54</v>
      </c>
      <c r="F25" s="44"/>
      <c r="G25" s="52"/>
      <c r="H25" s="62"/>
      <c r="I25" s="69" t="s">
        <v>73</v>
      </c>
      <c r="J25" s="81">
        <v>21818.51</v>
      </c>
      <c r="K25" s="73"/>
      <c r="L25" s="82">
        <v>29374.97</v>
      </c>
      <c r="M25" s="73"/>
      <c r="N25" s="25">
        <v>21726.6</v>
      </c>
    </row>
    <row r="26" spans="1:15" ht="12" customHeight="1">
      <c r="A26" s="114"/>
      <c r="B26" s="69" t="s">
        <v>87</v>
      </c>
      <c r="C26" s="36">
        <v>0</v>
      </c>
      <c r="D26" s="16"/>
      <c r="E26" s="52">
        <v>8500</v>
      </c>
      <c r="F26" s="44"/>
      <c r="G26" s="52"/>
      <c r="H26" s="60"/>
      <c r="I26" s="68" t="s">
        <v>10</v>
      </c>
      <c r="J26" s="78">
        <f>SUM(J27:J37)</f>
        <v>7156</v>
      </c>
      <c r="K26" s="79">
        <f>(L26-J26)/J26</f>
        <v>1.9501509223029623</v>
      </c>
      <c r="L26" s="80">
        <f>SUM(L27:L37)</f>
        <v>21111.28</v>
      </c>
      <c r="M26" s="79">
        <f>(N26-L26)/L26</f>
        <v>-0.45778039038845586</v>
      </c>
      <c r="N26" s="24">
        <f>SUM(N27:N37)</f>
        <v>11446.949999999999</v>
      </c>
      <c r="O26" s="120" t="s">
        <v>0</v>
      </c>
    </row>
    <row r="27" spans="1:23" ht="12" customHeight="1">
      <c r="A27" s="114"/>
      <c r="B27" s="69" t="s">
        <v>89</v>
      </c>
      <c r="C27" s="36">
        <v>0</v>
      </c>
      <c r="D27" s="16"/>
      <c r="E27" s="52">
        <v>6891.6</v>
      </c>
      <c r="F27" s="44"/>
      <c r="G27" s="52"/>
      <c r="H27" s="61"/>
      <c r="I27" s="69" t="s">
        <v>51</v>
      </c>
      <c r="J27" s="81">
        <v>2845.59</v>
      </c>
      <c r="K27" s="73"/>
      <c r="L27" s="82">
        <v>12147.24</v>
      </c>
      <c r="M27" s="73"/>
      <c r="N27" s="25">
        <v>3082.13</v>
      </c>
      <c r="O27" s="120"/>
      <c r="W27" s="1" t="s">
        <v>102</v>
      </c>
    </row>
    <row r="28" spans="1:15" ht="12" customHeight="1">
      <c r="A28" s="114"/>
      <c r="B28" s="69" t="s">
        <v>21</v>
      </c>
      <c r="C28" s="38">
        <v>726957.26</v>
      </c>
      <c r="D28" s="16">
        <f aca="true" t="shared" si="1" ref="D28:D33">(E28-C28)/C28</f>
        <v>0.21934277126553484</v>
      </c>
      <c r="E28" s="54">
        <v>886410.08</v>
      </c>
      <c r="F28" s="44">
        <f t="shared" si="0"/>
        <v>0.06907199205135392</v>
      </c>
      <c r="G28" s="54">
        <v>947636.19</v>
      </c>
      <c r="H28" s="61"/>
      <c r="I28" s="69" t="s">
        <v>52</v>
      </c>
      <c r="J28" s="81">
        <v>407</v>
      </c>
      <c r="K28" s="73"/>
      <c r="L28" s="82">
        <v>-138</v>
      </c>
      <c r="M28" s="73"/>
      <c r="N28" s="25">
        <v>1282.82</v>
      </c>
      <c r="O28" s="120"/>
    </row>
    <row r="29" spans="1:14" ht="12" customHeight="1">
      <c r="A29" s="114"/>
      <c r="B29" s="69" t="s">
        <v>22</v>
      </c>
      <c r="C29" s="38">
        <v>5062.69</v>
      </c>
      <c r="D29" s="16">
        <f t="shared" si="1"/>
        <v>0.20755764228107987</v>
      </c>
      <c r="E29" s="54">
        <v>6113.49</v>
      </c>
      <c r="F29" s="44">
        <f t="shared" si="0"/>
        <v>0.28712241289345375</v>
      </c>
      <c r="G29" s="54">
        <v>7868.81</v>
      </c>
      <c r="H29" s="61"/>
      <c r="I29" s="69" t="s">
        <v>53</v>
      </c>
      <c r="J29" s="81">
        <v>57.13</v>
      </c>
      <c r="K29" s="73"/>
      <c r="L29" s="82">
        <v>20</v>
      </c>
      <c r="M29" s="73"/>
      <c r="N29" s="25">
        <v>190</v>
      </c>
    </row>
    <row r="30" spans="1:15" ht="12" customHeight="1">
      <c r="A30" s="114"/>
      <c r="B30" s="69" t="s">
        <v>23</v>
      </c>
      <c r="C30" s="38">
        <v>49073.4</v>
      </c>
      <c r="D30" s="16">
        <f t="shared" si="1"/>
        <v>-0.03676635407369369</v>
      </c>
      <c r="E30" s="54">
        <v>47269.15</v>
      </c>
      <c r="F30" s="44">
        <f t="shared" si="0"/>
        <v>0.1409153750384764</v>
      </c>
      <c r="G30" s="54">
        <v>53930.1</v>
      </c>
      <c r="H30" s="61"/>
      <c r="I30" s="69" t="s">
        <v>54</v>
      </c>
      <c r="J30" s="81">
        <v>882.41</v>
      </c>
      <c r="K30" s="73"/>
      <c r="L30" s="82">
        <v>2290.47</v>
      </c>
      <c r="M30" s="73"/>
      <c r="N30" s="25">
        <v>959.9</v>
      </c>
      <c r="O30" s="3" t="s">
        <v>0</v>
      </c>
    </row>
    <row r="31" spans="1:15" ht="12" customHeight="1">
      <c r="A31" s="114"/>
      <c r="B31" s="69" t="s">
        <v>24</v>
      </c>
      <c r="C31" s="38">
        <v>239913</v>
      </c>
      <c r="D31" s="16">
        <f t="shared" si="1"/>
        <v>0.2658422011312434</v>
      </c>
      <c r="E31" s="54">
        <v>303692</v>
      </c>
      <c r="F31" s="44">
        <f t="shared" si="0"/>
        <v>-0.12488949330242484</v>
      </c>
      <c r="G31" s="54">
        <v>265764.06</v>
      </c>
      <c r="H31" s="61"/>
      <c r="I31" s="69" t="s">
        <v>109</v>
      </c>
      <c r="J31" s="81">
        <v>0</v>
      </c>
      <c r="K31" s="76"/>
      <c r="L31" s="82">
        <v>0</v>
      </c>
      <c r="M31" s="76"/>
      <c r="N31" s="25">
        <v>5519.07</v>
      </c>
      <c r="O31" s="3"/>
    </row>
    <row r="32" spans="1:15" ht="12" customHeight="1">
      <c r="A32" s="114"/>
      <c r="B32" s="69" t="s">
        <v>25</v>
      </c>
      <c r="C32" s="38">
        <v>3988</v>
      </c>
      <c r="D32" s="16">
        <f t="shared" si="1"/>
        <v>-0.34704112337011034</v>
      </c>
      <c r="E32" s="54">
        <v>2604</v>
      </c>
      <c r="F32" s="44">
        <f t="shared" si="0"/>
        <v>0.7623463901689707</v>
      </c>
      <c r="G32" s="54">
        <v>4589.15</v>
      </c>
      <c r="H32" s="61"/>
      <c r="I32" s="69" t="s">
        <v>55</v>
      </c>
      <c r="J32" s="81">
        <v>428.56</v>
      </c>
      <c r="K32" s="76"/>
      <c r="L32" s="82">
        <v>3449.45</v>
      </c>
      <c r="M32" s="76"/>
      <c r="N32" s="25">
        <v>0.03</v>
      </c>
      <c r="O32" s="3"/>
    </row>
    <row r="33" spans="1:15" ht="12" customHeight="1">
      <c r="A33" s="114"/>
      <c r="B33" s="69" t="s">
        <v>26</v>
      </c>
      <c r="C33" s="38">
        <v>63698.27</v>
      </c>
      <c r="D33" s="16">
        <f t="shared" si="1"/>
        <v>-0.5450917269809682</v>
      </c>
      <c r="E33" s="54">
        <v>28976.87</v>
      </c>
      <c r="F33" s="44">
        <f t="shared" si="0"/>
        <v>-0.14341265982143683</v>
      </c>
      <c r="G33" s="54">
        <v>24821.22</v>
      </c>
      <c r="H33" s="61"/>
      <c r="I33" s="69" t="s">
        <v>110</v>
      </c>
      <c r="J33" s="81">
        <v>0</v>
      </c>
      <c r="K33" s="76"/>
      <c r="L33" s="82">
        <v>0</v>
      </c>
      <c r="M33" s="76"/>
      <c r="N33" s="25">
        <v>278</v>
      </c>
      <c r="O33" s="3" t="s">
        <v>0</v>
      </c>
    </row>
    <row r="34" spans="1:15" ht="12" customHeight="1">
      <c r="A34" s="114"/>
      <c r="B34" s="69" t="s">
        <v>107</v>
      </c>
      <c r="C34" s="38">
        <v>0</v>
      </c>
      <c r="D34" s="16"/>
      <c r="E34" s="54">
        <v>0</v>
      </c>
      <c r="F34" s="44"/>
      <c r="G34" s="52">
        <v>10462.73</v>
      </c>
      <c r="H34" s="61"/>
      <c r="I34" s="69" t="s">
        <v>78</v>
      </c>
      <c r="J34" s="81">
        <v>585.5</v>
      </c>
      <c r="K34" s="76"/>
      <c r="L34" s="82">
        <v>445</v>
      </c>
      <c r="M34" s="76"/>
      <c r="N34" s="25">
        <v>135</v>
      </c>
      <c r="O34" s="3"/>
    </row>
    <row r="35" spans="1:15" ht="12" customHeight="1">
      <c r="A35" s="114"/>
      <c r="B35" s="69" t="s">
        <v>108</v>
      </c>
      <c r="C35" s="38">
        <v>0</v>
      </c>
      <c r="D35" s="16"/>
      <c r="E35" s="54">
        <v>0</v>
      </c>
      <c r="F35" s="44"/>
      <c r="G35" s="52">
        <v>11287.94</v>
      </c>
      <c r="H35" s="61"/>
      <c r="I35" s="69" t="s">
        <v>124</v>
      </c>
      <c r="J35" s="81">
        <v>1949.81</v>
      </c>
      <c r="K35" s="76"/>
      <c r="L35" s="82">
        <v>0</v>
      </c>
      <c r="M35" s="76"/>
      <c r="N35" s="25">
        <v>0</v>
      </c>
      <c r="O35" s="18" t="s">
        <v>0</v>
      </c>
    </row>
    <row r="36" spans="1:15" ht="12" customHeight="1">
      <c r="A36" s="114"/>
      <c r="B36" s="69" t="s">
        <v>120</v>
      </c>
      <c r="C36" s="38">
        <v>0</v>
      </c>
      <c r="D36" s="16"/>
      <c r="E36" s="54">
        <v>0</v>
      </c>
      <c r="F36" s="44"/>
      <c r="G36" s="52">
        <v>1356.53</v>
      </c>
      <c r="H36" s="61"/>
      <c r="I36" s="69" t="s">
        <v>77</v>
      </c>
      <c r="J36" s="81">
        <v>0</v>
      </c>
      <c r="K36" s="76"/>
      <c r="L36" s="82">
        <v>3495.89</v>
      </c>
      <c r="M36" s="76"/>
      <c r="N36" s="25">
        <v>0</v>
      </c>
      <c r="O36" s="18" t="s">
        <v>0</v>
      </c>
    </row>
    <row r="37" spans="1:15" ht="12" customHeight="1">
      <c r="A37" s="114"/>
      <c r="B37" s="69" t="s">
        <v>119</v>
      </c>
      <c r="C37" s="38">
        <v>0</v>
      </c>
      <c r="D37" s="16"/>
      <c r="E37" s="54">
        <v>0</v>
      </c>
      <c r="F37" s="44"/>
      <c r="G37" s="52">
        <v>4720</v>
      </c>
      <c r="H37" s="61"/>
      <c r="I37" s="69" t="s">
        <v>79</v>
      </c>
      <c r="J37" s="81">
        <v>0</v>
      </c>
      <c r="K37" s="76"/>
      <c r="L37" s="82">
        <v>-598.77</v>
      </c>
      <c r="M37" s="76"/>
      <c r="N37" s="25">
        <v>0</v>
      </c>
      <c r="O37" s="3" t="s">
        <v>0</v>
      </c>
    </row>
    <row r="38" spans="1:15" ht="12" customHeight="1">
      <c r="A38" s="114"/>
      <c r="B38" s="69" t="s">
        <v>118</v>
      </c>
      <c r="C38" s="38">
        <v>0</v>
      </c>
      <c r="D38" s="16"/>
      <c r="E38" s="54">
        <v>0</v>
      </c>
      <c r="F38" s="44"/>
      <c r="G38" s="52">
        <v>5639.22</v>
      </c>
      <c r="H38" s="61"/>
      <c r="I38" s="68" t="s">
        <v>12</v>
      </c>
      <c r="J38" s="83">
        <f>SUM(J39:J56)</f>
        <v>1274015.48</v>
      </c>
      <c r="K38" s="79">
        <f aca="true" t="shared" si="2" ref="K38:K54">(L38-J38)/J38</f>
        <v>0.10773095943857756</v>
      </c>
      <c r="L38" s="84">
        <f>SUM(L39:L56)</f>
        <v>1411266.39</v>
      </c>
      <c r="M38" s="79">
        <f aca="true" t="shared" si="3" ref="M38:M48">(N38-L38)/L38</f>
        <v>0.15055883248236368</v>
      </c>
      <c r="N38" s="26">
        <f>SUM(N39:N57)</f>
        <v>1623745.01</v>
      </c>
      <c r="O38" s="3" t="s">
        <v>0</v>
      </c>
    </row>
    <row r="39" spans="1:15" ht="12" customHeight="1">
      <c r="A39" s="114"/>
      <c r="B39" s="69" t="s">
        <v>84</v>
      </c>
      <c r="C39" s="38">
        <v>5000</v>
      </c>
      <c r="D39" s="16"/>
      <c r="E39" s="54">
        <v>0</v>
      </c>
      <c r="F39" s="44"/>
      <c r="G39" s="54">
        <v>0</v>
      </c>
      <c r="H39" s="61"/>
      <c r="I39" s="69" t="s">
        <v>56</v>
      </c>
      <c r="J39" s="85">
        <v>1059874.41</v>
      </c>
      <c r="K39" s="73">
        <f t="shared" si="2"/>
        <v>0.1268342255758398</v>
      </c>
      <c r="L39" s="86">
        <v>1194302.76</v>
      </c>
      <c r="M39" s="73">
        <f t="shared" si="3"/>
        <v>0.16341154566200625</v>
      </c>
      <c r="N39" s="27">
        <v>1389465.62</v>
      </c>
      <c r="O39" s="3"/>
    </row>
    <row r="40" spans="1:15" ht="12" customHeight="1">
      <c r="A40" s="114"/>
      <c r="B40" s="69" t="s">
        <v>27</v>
      </c>
      <c r="C40" s="38">
        <v>0</v>
      </c>
      <c r="D40" s="13"/>
      <c r="E40" s="54">
        <v>1220.9</v>
      </c>
      <c r="F40" s="45"/>
      <c r="G40" s="54">
        <v>0</v>
      </c>
      <c r="H40" s="61"/>
      <c r="I40" s="69" t="s">
        <v>123</v>
      </c>
      <c r="J40" s="85">
        <v>3249.12</v>
      </c>
      <c r="K40" s="73">
        <f t="shared" si="2"/>
        <v>0.3716760230462402</v>
      </c>
      <c r="L40" s="86">
        <v>4456.74</v>
      </c>
      <c r="M40" s="73">
        <f t="shared" si="3"/>
        <v>0.5419521892683891</v>
      </c>
      <c r="N40" s="27">
        <v>6872.08</v>
      </c>
      <c r="O40" s="3" t="s">
        <v>0</v>
      </c>
    </row>
    <row r="41" spans="1:15" ht="12" customHeight="1">
      <c r="A41" s="114"/>
      <c r="B41" s="69" t="s">
        <v>28</v>
      </c>
      <c r="C41" s="38">
        <v>6301</v>
      </c>
      <c r="D41" s="16"/>
      <c r="E41" s="54">
        <v>0</v>
      </c>
      <c r="F41" s="44"/>
      <c r="G41" s="54">
        <v>0</v>
      </c>
      <c r="H41" s="61"/>
      <c r="I41" s="69" t="s">
        <v>57</v>
      </c>
      <c r="J41" s="85">
        <v>42549.8</v>
      </c>
      <c r="K41" s="73">
        <f t="shared" si="2"/>
        <v>0.014149537718156082</v>
      </c>
      <c r="L41" s="86">
        <v>43151.86</v>
      </c>
      <c r="M41" s="73">
        <f t="shared" si="3"/>
        <v>-0.06065833546920119</v>
      </c>
      <c r="N41" s="27">
        <v>40534.34</v>
      </c>
      <c r="O41" s="3" t="s">
        <v>0</v>
      </c>
    </row>
    <row r="42" spans="1:15" ht="12" customHeight="1">
      <c r="A42" s="114"/>
      <c r="B42" s="69" t="s">
        <v>117</v>
      </c>
      <c r="C42" s="38">
        <v>7145.37</v>
      </c>
      <c r="D42" s="16"/>
      <c r="E42" s="54">
        <v>0</v>
      </c>
      <c r="F42" s="44"/>
      <c r="G42" s="54">
        <v>0</v>
      </c>
      <c r="H42" s="61"/>
      <c r="I42" s="69" t="s">
        <v>58</v>
      </c>
      <c r="J42" s="85">
        <v>4600</v>
      </c>
      <c r="K42" s="73">
        <f t="shared" si="2"/>
        <v>-0.225</v>
      </c>
      <c r="L42" s="86">
        <v>3565</v>
      </c>
      <c r="M42" s="73">
        <f t="shared" si="3"/>
        <v>0.5834502103786816</v>
      </c>
      <c r="N42" s="27">
        <v>5645</v>
      </c>
      <c r="O42" s="3" t="s">
        <v>0</v>
      </c>
    </row>
    <row r="43" spans="1:15" ht="12" customHeight="1">
      <c r="A43" s="114"/>
      <c r="B43" s="69" t="s">
        <v>86</v>
      </c>
      <c r="C43" s="38">
        <v>5771.13</v>
      </c>
      <c r="D43" s="16"/>
      <c r="E43" s="54">
        <v>0</v>
      </c>
      <c r="F43" s="44"/>
      <c r="G43" s="54">
        <v>0</v>
      </c>
      <c r="H43" s="61"/>
      <c r="I43" s="69" t="s">
        <v>59</v>
      </c>
      <c r="J43" s="85">
        <v>17119.88</v>
      </c>
      <c r="K43" s="73">
        <f t="shared" si="2"/>
        <v>0.025474477624843103</v>
      </c>
      <c r="L43" s="86">
        <v>17556</v>
      </c>
      <c r="M43" s="73">
        <f t="shared" si="3"/>
        <v>-0.3258339029391661</v>
      </c>
      <c r="N43" s="27">
        <v>11835.66</v>
      </c>
      <c r="O43" s="3"/>
    </row>
    <row r="44" spans="1:15" ht="12" customHeight="1">
      <c r="A44" s="114"/>
      <c r="B44" s="69" t="s">
        <v>92</v>
      </c>
      <c r="C44" s="38">
        <v>12150.1</v>
      </c>
      <c r="D44" s="16"/>
      <c r="E44" s="54">
        <v>0</v>
      </c>
      <c r="F44" s="44"/>
      <c r="G44" s="54">
        <v>0</v>
      </c>
      <c r="H44" s="61"/>
      <c r="I44" s="69" t="s">
        <v>60</v>
      </c>
      <c r="J44" s="85">
        <v>2400</v>
      </c>
      <c r="K44" s="73">
        <f t="shared" si="2"/>
        <v>-0.11875</v>
      </c>
      <c r="L44" s="86">
        <v>2115</v>
      </c>
      <c r="M44" s="73">
        <f t="shared" si="3"/>
        <v>-0.6595744680851063</v>
      </c>
      <c r="N44" s="27">
        <v>720</v>
      </c>
      <c r="O44" s="3"/>
    </row>
    <row r="45" spans="1:15" ht="12" customHeight="1">
      <c r="A45" s="114"/>
      <c r="B45" s="69" t="s">
        <v>94</v>
      </c>
      <c r="C45" s="38">
        <v>0</v>
      </c>
      <c r="D45" s="16"/>
      <c r="E45" s="54">
        <v>8452.4</v>
      </c>
      <c r="F45" s="44"/>
      <c r="G45" s="54">
        <v>1386</v>
      </c>
      <c r="H45" s="61"/>
      <c r="I45" s="69" t="s">
        <v>61</v>
      </c>
      <c r="J45" s="85">
        <v>3945</v>
      </c>
      <c r="K45" s="73">
        <f t="shared" si="2"/>
        <v>-0.12167300380228137</v>
      </c>
      <c r="L45" s="86">
        <v>3465</v>
      </c>
      <c r="M45" s="73">
        <f t="shared" si="3"/>
        <v>0.1544011544011544</v>
      </c>
      <c r="N45" s="27">
        <v>4000</v>
      </c>
      <c r="O45" s="3" t="s">
        <v>0</v>
      </c>
    </row>
    <row r="46" spans="1:15" ht="12" customHeight="1">
      <c r="A46" s="114"/>
      <c r="B46" s="69" t="s">
        <v>29</v>
      </c>
      <c r="C46" s="38">
        <v>1346.77</v>
      </c>
      <c r="D46" s="16">
        <f>(E46-C46)/C46</f>
        <v>1.2773005041692345</v>
      </c>
      <c r="E46" s="54">
        <v>3067</v>
      </c>
      <c r="F46" s="44">
        <f>(G46-E46)/E46</f>
        <v>-0.8968568633844147</v>
      </c>
      <c r="G46" s="54">
        <v>316.34</v>
      </c>
      <c r="H46" s="61"/>
      <c r="I46" s="69" t="s">
        <v>62</v>
      </c>
      <c r="J46" s="85">
        <v>3564.29</v>
      </c>
      <c r="K46" s="73">
        <f t="shared" si="2"/>
        <v>-0.48166394990306627</v>
      </c>
      <c r="L46" s="86">
        <v>1847.5</v>
      </c>
      <c r="M46" s="73">
        <f t="shared" si="3"/>
        <v>1.600811907983762</v>
      </c>
      <c r="N46" s="27">
        <v>4805</v>
      </c>
      <c r="O46" s="3" t="s">
        <v>0</v>
      </c>
    </row>
    <row r="47" spans="2:15" ht="12" customHeight="1">
      <c r="B47" s="69" t="s">
        <v>30</v>
      </c>
      <c r="C47" s="38">
        <v>0</v>
      </c>
      <c r="D47" s="13"/>
      <c r="E47" s="54">
        <v>5196.95</v>
      </c>
      <c r="F47" s="45"/>
      <c r="G47" s="54">
        <v>0</v>
      </c>
      <c r="H47" s="61"/>
      <c r="I47" s="69" t="s">
        <v>63</v>
      </c>
      <c r="J47" s="85">
        <v>69840.97</v>
      </c>
      <c r="K47" s="73">
        <f t="shared" si="2"/>
        <v>0.24656988584207798</v>
      </c>
      <c r="L47" s="86">
        <v>87061.65</v>
      </c>
      <c r="M47" s="73">
        <f t="shared" si="3"/>
        <v>0.22536099419204672</v>
      </c>
      <c r="N47" s="27">
        <v>106681.95</v>
      </c>
      <c r="O47" s="3" t="s">
        <v>0</v>
      </c>
    </row>
    <row r="48" spans="2:15" ht="12" customHeight="1">
      <c r="B48" s="69" t="s">
        <v>31</v>
      </c>
      <c r="C48" s="38">
        <v>0</v>
      </c>
      <c r="D48" s="13"/>
      <c r="E48" s="54">
        <v>950.86</v>
      </c>
      <c r="F48" s="45"/>
      <c r="G48" s="54">
        <v>0</v>
      </c>
      <c r="H48" s="61"/>
      <c r="I48" s="69" t="s">
        <v>64</v>
      </c>
      <c r="J48" s="87">
        <v>5748</v>
      </c>
      <c r="K48" s="73">
        <f t="shared" si="2"/>
        <v>-0.032707028531663185</v>
      </c>
      <c r="L48" s="88">
        <v>5560</v>
      </c>
      <c r="M48" s="73">
        <f t="shared" si="3"/>
        <v>0.24910071942446044</v>
      </c>
      <c r="N48" s="28">
        <v>6945</v>
      </c>
      <c r="O48" s="3" t="s">
        <v>0</v>
      </c>
    </row>
    <row r="49" spans="2:15" ht="12" customHeight="1">
      <c r="B49" s="69" t="s">
        <v>99</v>
      </c>
      <c r="C49" s="38">
        <v>15600</v>
      </c>
      <c r="D49" s="16">
        <f>(E49-C49)/C49</f>
        <v>0.057692307692307696</v>
      </c>
      <c r="E49" s="54">
        <v>16500</v>
      </c>
      <c r="F49" s="44">
        <f>(G49-E49)/E49</f>
        <v>0.1</v>
      </c>
      <c r="G49" s="54">
        <v>18150</v>
      </c>
      <c r="H49" s="61"/>
      <c r="I49" s="69" t="s">
        <v>65</v>
      </c>
      <c r="J49" s="85">
        <v>7493.85</v>
      </c>
      <c r="K49" s="73">
        <f t="shared" si="2"/>
        <v>0.004779919534017856</v>
      </c>
      <c r="L49" s="86">
        <v>7529.67</v>
      </c>
      <c r="M49" s="73">
        <f aca="true" t="shared" si="4" ref="M49:M56">(N49-L49)/L49</f>
        <v>0.05601573508533571</v>
      </c>
      <c r="N49" s="27">
        <v>7951.45</v>
      </c>
      <c r="O49" s="3" t="s">
        <v>0</v>
      </c>
    </row>
    <row r="50" spans="2:14" ht="12" customHeight="1">
      <c r="B50" s="69" t="s">
        <v>83</v>
      </c>
      <c r="C50" s="38">
        <v>0</v>
      </c>
      <c r="D50" s="16"/>
      <c r="E50" s="54">
        <v>13955.92</v>
      </c>
      <c r="F50" s="44"/>
      <c r="G50" s="54">
        <v>0</v>
      </c>
      <c r="H50" s="61"/>
      <c r="I50" s="89" t="s">
        <v>66</v>
      </c>
      <c r="J50" s="85">
        <v>3208.44</v>
      </c>
      <c r="K50" s="73">
        <f t="shared" si="2"/>
        <v>1.4024074004812304</v>
      </c>
      <c r="L50" s="86">
        <v>7707.98</v>
      </c>
      <c r="M50" s="73">
        <f t="shared" si="4"/>
        <v>0.2624085687819638</v>
      </c>
      <c r="N50" s="27">
        <v>9730.62</v>
      </c>
    </row>
    <row r="51" spans="2:14" ht="12" customHeight="1">
      <c r="B51" s="69" t="s">
        <v>80</v>
      </c>
      <c r="C51" s="38">
        <v>0</v>
      </c>
      <c r="D51" s="16"/>
      <c r="E51" s="54">
        <v>23253.21</v>
      </c>
      <c r="F51" s="44"/>
      <c r="G51" s="54">
        <v>0</v>
      </c>
      <c r="H51" s="63"/>
      <c r="I51" s="89" t="s">
        <v>67</v>
      </c>
      <c r="J51" s="85">
        <v>276.89</v>
      </c>
      <c r="K51" s="73">
        <f t="shared" si="2"/>
        <v>1.731265123334176</v>
      </c>
      <c r="L51" s="86">
        <v>756.26</v>
      </c>
      <c r="M51" s="73">
        <f t="shared" si="4"/>
        <v>0.021698886626292505</v>
      </c>
      <c r="N51" s="27">
        <v>772.67</v>
      </c>
    </row>
    <row r="52" spans="2:14" ht="12" customHeight="1">
      <c r="B52" s="69" t="s">
        <v>32</v>
      </c>
      <c r="C52" s="38">
        <v>0</v>
      </c>
      <c r="D52" s="13"/>
      <c r="E52" s="54">
        <v>25424.89</v>
      </c>
      <c r="F52" s="45"/>
      <c r="G52" s="54">
        <v>0</v>
      </c>
      <c r="H52" s="61"/>
      <c r="I52" s="89" t="s">
        <v>68</v>
      </c>
      <c r="J52" s="87">
        <v>15396.48</v>
      </c>
      <c r="K52" s="73">
        <f t="shared" si="2"/>
        <v>0.0005144032921810747</v>
      </c>
      <c r="L52" s="88">
        <v>15404.4</v>
      </c>
      <c r="M52" s="73">
        <f t="shared" si="4"/>
        <v>-0.5405721741839993</v>
      </c>
      <c r="N52" s="28">
        <v>7077.21</v>
      </c>
    </row>
    <row r="53" spans="2:14" ht="12" customHeight="1">
      <c r="B53" s="69" t="s">
        <v>33</v>
      </c>
      <c r="C53" s="38">
        <v>8236.67</v>
      </c>
      <c r="D53" s="16">
        <f>(E53-C53)/C53</f>
        <v>-0.6517403270982084</v>
      </c>
      <c r="E53" s="54">
        <v>2868.5</v>
      </c>
      <c r="F53" s="44">
        <f>(G53-E53)/E53</f>
        <v>-1</v>
      </c>
      <c r="G53" s="54">
        <v>0</v>
      </c>
      <c r="H53" s="61"/>
      <c r="I53" s="89" t="s">
        <v>69</v>
      </c>
      <c r="J53" s="87">
        <v>3575</v>
      </c>
      <c r="K53" s="73">
        <f t="shared" si="2"/>
        <v>-0.2727272727272727</v>
      </c>
      <c r="L53" s="88">
        <v>2600</v>
      </c>
      <c r="M53" s="73">
        <f t="shared" si="4"/>
        <v>-0.44153846153846155</v>
      </c>
      <c r="N53" s="28">
        <v>1452</v>
      </c>
    </row>
    <row r="54" spans="2:14" ht="12" customHeight="1">
      <c r="B54" s="69" t="s">
        <v>34</v>
      </c>
      <c r="C54" s="38">
        <v>0</v>
      </c>
      <c r="D54" s="13"/>
      <c r="E54" s="54">
        <v>7200</v>
      </c>
      <c r="F54" s="45"/>
      <c r="G54" s="54">
        <v>1715.13</v>
      </c>
      <c r="H54" s="61"/>
      <c r="I54" s="89" t="s">
        <v>70</v>
      </c>
      <c r="J54" s="87">
        <v>18973.35</v>
      </c>
      <c r="K54" s="73">
        <f t="shared" si="2"/>
        <v>-0.5158171856841306</v>
      </c>
      <c r="L54" s="88">
        <v>9186.57</v>
      </c>
      <c r="M54" s="73">
        <f t="shared" si="4"/>
        <v>-0.456118007047244</v>
      </c>
      <c r="N54" s="28">
        <v>4996.41</v>
      </c>
    </row>
    <row r="55" spans="2:14" ht="12" customHeight="1">
      <c r="B55" s="69" t="s">
        <v>35</v>
      </c>
      <c r="C55" s="38">
        <v>22556.35</v>
      </c>
      <c r="D55" s="16">
        <f aca="true" t="shared" si="5" ref="D55:D64">(E55-C55)/C55</f>
        <v>-0.20165097633260695</v>
      </c>
      <c r="E55" s="54">
        <v>18007.84</v>
      </c>
      <c r="F55" s="44">
        <f aca="true" t="shared" si="6" ref="F55:F64">(G55-E55)/E55</f>
        <v>0.293477729699953</v>
      </c>
      <c r="G55" s="54">
        <v>23292.74</v>
      </c>
      <c r="H55" s="61"/>
      <c r="I55" s="89" t="s">
        <v>121</v>
      </c>
      <c r="J55" s="87">
        <v>11000</v>
      </c>
      <c r="K55" s="73"/>
      <c r="L55" s="88">
        <v>0</v>
      </c>
      <c r="M55" s="73"/>
      <c r="N55" s="28">
        <v>0</v>
      </c>
    </row>
    <row r="56" spans="2:14" ht="12" customHeight="1">
      <c r="B56" s="69" t="s">
        <v>36</v>
      </c>
      <c r="C56" s="38">
        <v>5369.41</v>
      </c>
      <c r="D56" s="16">
        <f t="shared" si="5"/>
        <v>-0.1942950901495695</v>
      </c>
      <c r="E56" s="54">
        <v>4326.16</v>
      </c>
      <c r="F56" s="44">
        <f t="shared" si="6"/>
        <v>-0.02303659596501282</v>
      </c>
      <c r="G56" s="54">
        <v>4226.5</v>
      </c>
      <c r="H56" s="64"/>
      <c r="I56" s="89" t="s">
        <v>122</v>
      </c>
      <c r="J56" s="90">
        <v>1200</v>
      </c>
      <c r="K56" s="73">
        <f>(L56-J56)/J56</f>
        <v>3.1666666666666665</v>
      </c>
      <c r="L56" s="91">
        <v>5000</v>
      </c>
      <c r="M56" s="73">
        <f t="shared" si="4"/>
        <v>-0.548</v>
      </c>
      <c r="N56" s="29">
        <v>2260</v>
      </c>
    </row>
    <row r="57" spans="2:14" ht="12" customHeight="1">
      <c r="B57" s="69" t="s">
        <v>37</v>
      </c>
      <c r="C57" s="38">
        <v>2291.65</v>
      </c>
      <c r="D57" s="16">
        <f t="shared" si="5"/>
        <v>0.37739183557698597</v>
      </c>
      <c r="E57" s="54">
        <v>3156.5</v>
      </c>
      <c r="F57" s="44">
        <f t="shared" si="6"/>
        <v>0.12466339299857437</v>
      </c>
      <c r="G57" s="54">
        <v>3550</v>
      </c>
      <c r="H57" s="64"/>
      <c r="I57" s="89" t="s">
        <v>105</v>
      </c>
      <c r="J57" s="87">
        <v>0</v>
      </c>
      <c r="K57" s="76"/>
      <c r="L57" s="87">
        <v>0</v>
      </c>
      <c r="M57" s="76"/>
      <c r="N57" s="28">
        <v>12000</v>
      </c>
    </row>
    <row r="58" spans="2:14" ht="12" customHeight="1">
      <c r="B58" s="69" t="s">
        <v>90</v>
      </c>
      <c r="C58" s="38">
        <v>16900</v>
      </c>
      <c r="D58" s="16">
        <f t="shared" si="5"/>
        <v>0.0056692307692308465</v>
      </c>
      <c r="E58" s="54">
        <v>16995.81</v>
      </c>
      <c r="F58" s="44">
        <f t="shared" si="6"/>
        <v>0.0026559487308930505</v>
      </c>
      <c r="G58" s="54">
        <v>17040.95</v>
      </c>
      <c r="H58" s="65"/>
      <c r="I58" s="89"/>
      <c r="J58" s="90"/>
      <c r="K58" s="92"/>
      <c r="L58" s="93"/>
      <c r="M58" s="92"/>
      <c r="N58" s="29"/>
    </row>
    <row r="59" spans="2:14" ht="12" customHeight="1">
      <c r="B59" s="69" t="s">
        <v>38</v>
      </c>
      <c r="C59" s="38">
        <v>8642.61</v>
      </c>
      <c r="D59" s="16">
        <f t="shared" si="5"/>
        <v>0.19945248021141748</v>
      </c>
      <c r="E59" s="54">
        <v>10366.4</v>
      </c>
      <c r="F59" s="44">
        <f t="shared" si="6"/>
        <v>0.12148865565673712</v>
      </c>
      <c r="G59" s="54">
        <v>11625.8</v>
      </c>
      <c r="H59" s="65"/>
      <c r="I59" s="89"/>
      <c r="J59" s="90"/>
      <c r="K59" s="92"/>
      <c r="L59" s="93"/>
      <c r="M59" s="92"/>
      <c r="N59" s="29"/>
    </row>
    <row r="60" spans="2:14" ht="12" customHeight="1">
      <c r="B60" s="69" t="s">
        <v>43</v>
      </c>
      <c r="C60" s="38">
        <v>5098.33</v>
      </c>
      <c r="D60" s="16">
        <f t="shared" si="5"/>
        <v>-0.10195887673022337</v>
      </c>
      <c r="E60" s="54">
        <v>4578.51</v>
      </c>
      <c r="F60" s="44">
        <f t="shared" si="6"/>
        <v>0.39446894295305673</v>
      </c>
      <c r="G60" s="54">
        <v>6384.59</v>
      </c>
      <c r="H60" s="65"/>
      <c r="I60" s="89"/>
      <c r="J60" s="90"/>
      <c r="K60" s="92"/>
      <c r="L60" s="93"/>
      <c r="M60" s="92"/>
      <c r="N60" s="29"/>
    </row>
    <row r="61" spans="2:14" ht="12" customHeight="1">
      <c r="B61" s="69" t="s">
        <v>39</v>
      </c>
      <c r="C61" s="39">
        <v>73854.71</v>
      </c>
      <c r="D61" s="16">
        <f t="shared" si="5"/>
        <v>0.13600540845668474</v>
      </c>
      <c r="E61" s="55">
        <v>83899.35</v>
      </c>
      <c r="F61" s="44">
        <f t="shared" si="6"/>
        <v>0.2709757584534324</v>
      </c>
      <c r="G61" s="55">
        <v>106634.04</v>
      </c>
      <c r="H61" s="65"/>
      <c r="I61" s="89"/>
      <c r="J61" s="90"/>
      <c r="K61" s="92"/>
      <c r="L61" s="93"/>
      <c r="M61" s="92"/>
      <c r="N61" s="29"/>
    </row>
    <row r="62" spans="2:14" ht="12" customHeight="1">
      <c r="B62" s="69" t="s">
        <v>40</v>
      </c>
      <c r="C62" s="38">
        <v>8154</v>
      </c>
      <c r="D62" s="16">
        <f t="shared" si="5"/>
        <v>-0.3569585479519255</v>
      </c>
      <c r="E62" s="54">
        <v>5243.36</v>
      </c>
      <c r="F62" s="44">
        <f t="shared" si="6"/>
        <v>0.13457782795764556</v>
      </c>
      <c r="G62" s="54">
        <v>5949</v>
      </c>
      <c r="H62" s="65"/>
      <c r="I62" s="89"/>
      <c r="J62" s="90"/>
      <c r="K62" s="92"/>
      <c r="L62" s="93"/>
      <c r="M62" s="92"/>
      <c r="N62" s="29"/>
    </row>
    <row r="63" spans="2:14" ht="12" customHeight="1">
      <c r="B63" s="69" t="s">
        <v>41</v>
      </c>
      <c r="C63" s="40">
        <v>12914.95</v>
      </c>
      <c r="D63" s="16">
        <f t="shared" si="5"/>
        <v>0.049767904637648616</v>
      </c>
      <c r="E63" s="56">
        <v>13557.7</v>
      </c>
      <c r="F63" s="44">
        <f t="shared" si="6"/>
        <v>0.3819549038553737</v>
      </c>
      <c r="G63" s="56">
        <v>18736.13</v>
      </c>
      <c r="H63" s="66"/>
      <c r="I63" s="89"/>
      <c r="J63" s="90"/>
      <c r="K63" s="92"/>
      <c r="L63" s="93"/>
      <c r="M63" s="92"/>
      <c r="N63" s="29"/>
    </row>
    <row r="64" spans="2:14" ht="12" customHeight="1" thickBot="1">
      <c r="B64" s="69" t="s">
        <v>42</v>
      </c>
      <c r="C64" s="41">
        <v>287.59</v>
      </c>
      <c r="D64" s="31">
        <f t="shared" si="5"/>
        <v>3.286449459299698</v>
      </c>
      <c r="E64" s="57">
        <v>1232.74</v>
      </c>
      <c r="F64" s="47">
        <f t="shared" si="6"/>
        <v>0.3438275711017732</v>
      </c>
      <c r="G64" s="57">
        <v>1656.59</v>
      </c>
      <c r="H64" s="65"/>
      <c r="I64" s="89"/>
      <c r="J64" s="90"/>
      <c r="K64" s="92"/>
      <c r="L64" s="93"/>
      <c r="M64" s="92"/>
      <c r="N64" s="29"/>
    </row>
    <row r="65" spans="2:14" ht="12.75" customHeight="1" thickBot="1">
      <c r="B65" s="71" t="s">
        <v>116</v>
      </c>
      <c r="C65" s="42">
        <f>SUM(C5+C6+C7+C11+C22)</f>
        <v>1835565.54</v>
      </c>
      <c r="D65" s="17">
        <f>(E65-C65)/C65</f>
        <v>0.27014006266428386</v>
      </c>
      <c r="E65" s="9">
        <f>SUM(E5+E6+E7+E11+E22)</f>
        <v>2331425.33</v>
      </c>
      <c r="F65" s="48">
        <f>(G65-E65)/E65</f>
        <v>-0.14652507442732468</v>
      </c>
      <c r="G65" s="9">
        <f>SUM(G5+G6+G7+G11+G22)</f>
        <v>1989813.06</v>
      </c>
      <c r="H65" s="65"/>
      <c r="I65" s="71" t="s">
        <v>71</v>
      </c>
      <c r="J65" s="94">
        <f>SUM(J5+J11+J19+J22+J24+J26+J38)</f>
        <v>1835565.54</v>
      </c>
      <c r="K65" s="95">
        <f>(L65-J65)/J65</f>
        <v>0.27014006266428386</v>
      </c>
      <c r="L65" s="96">
        <f>SUM(L5+L11+L19+L22+L24+L26+L38)</f>
        <v>2331425.33</v>
      </c>
      <c r="M65" s="95">
        <f>(N65-L65)/L65</f>
        <v>-0.14652507442732468</v>
      </c>
      <c r="N65" s="30">
        <f>SUM(N5+N11+N19+N22+N24+N26+N38)</f>
        <v>1989813.06</v>
      </c>
    </row>
    <row r="66" spans="2:14" ht="15" thickBot="1">
      <c r="B66" s="102" t="s">
        <v>115</v>
      </c>
      <c r="C66" s="103"/>
      <c r="D66" s="104"/>
      <c r="E66" s="105"/>
      <c r="F66" s="106"/>
      <c r="G66" s="107"/>
      <c r="H66" s="65"/>
      <c r="I66" s="108" t="s">
        <v>72</v>
      </c>
      <c r="J66" s="109">
        <f>J38-C22</f>
        <v>-106756.22999999998</v>
      </c>
      <c r="K66" s="110"/>
      <c r="L66" s="111">
        <f>L38-E22</f>
        <v>-220192.71999999997</v>
      </c>
      <c r="M66" s="112"/>
      <c r="N66" s="107">
        <f>N38-G22</f>
        <v>-6190.659999999916</v>
      </c>
    </row>
    <row r="67" spans="2:14" ht="15" thickTop="1">
      <c r="B67" s="5" t="s">
        <v>0</v>
      </c>
      <c r="C67" s="5"/>
      <c r="D67" s="11"/>
      <c r="E67" s="5"/>
      <c r="F67" s="11"/>
      <c r="G67" s="6"/>
      <c r="H67" s="113"/>
      <c r="I67" s="7"/>
      <c r="J67" s="7"/>
      <c r="L67" s="7"/>
      <c r="N67" s="8" t="s">
        <v>0</v>
      </c>
    </row>
    <row r="68" spans="9:14" ht="14.25">
      <c r="I68" s="7"/>
      <c r="J68" s="7"/>
      <c r="L68" s="7"/>
      <c r="N68" s="8" t="s">
        <v>0</v>
      </c>
    </row>
  </sheetData>
  <sheetProtection/>
  <mergeCells count="7">
    <mergeCell ref="A1:A46"/>
    <mergeCell ref="B1:N1"/>
    <mergeCell ref="B2:N2"/>
    <mergeCell ref="P3:V3"/>
    <mergeCell ref="O26:O28"/>
    <mergeCell ref="C3:I3"/>
    <mergeCell ref="J3:N3"/>
  </mergeCells>
  <printOptions/>
  <pageMargins left="0.35433070866141736" right="0.15748031496062992" top="0.15748031496062992" bottom="0.15748031496062992" header="0.11811023622047245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fazli</cp:lastModifiedBy>
  <cp:lastPrinted>2013-03-27T11:45:34Z</cp:lastPrinted>
  <dcterms:created xsi:type="dcterms:W3CDTF">1999-05-26T11:21:22Z</dcterms:created>
  <dcterms:modified xsi:type="dcterms:W3CDTF">2013-03-27T11:46:19Z</dcterms:modified>
  <cp:category/>
  <cp:version/>
  <cp:contentType/>
  <cp:contentStatus/>
</cp:coreProperties>
</file>